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(Current)" sheetId="1" r:id="rId3"/>
    <sheet state="visible" name="Excluded regions 2020 (Current)" sheetId="2" r:id="rId4"/>
    <sheet state="visible" name="Data from previous years" sheetId="3" r:id="rId5"/>
  </sheets>
  <definedNames>
    <definedName hidden="1" localSheetId="2" name="_xlnm._FilterDatabase">'Data from previous years'!$B$2:$T$198</definedName>
    <definedName hidden="1" localSheetId="0" name="_xlnm._FilterDatabase">'2020 (Current)'!$B$2:$U$299</definedName>
  </definedNames>
  <calcPr/>
</workbook>
</file>

<file path=xl/sharedStrings.xml><?xml version="1.0" encoding="utf-8"?>
<sst xmlns="http://schemas.openxmlformats.org/spreadsheetml/2006/main" count="1868" uniqueCount="685">
  <si>
    <t>Country code</t>
  </si>
  <si>
    <t>2020 Global Broadband Pricing</t>
  </si>
  <si>
    <t>2018 Global Broadband Pricing</t>
  </si>
  <si>
    <t>Country</t>
  </si>
  <si>
    <t>Region</t>
  </si>
  <si>
    <t>Exclusion reason</t>
  </si>
  <si>
    <t>Comparing last year's data (2018)</t>
  </si>
  <si>
    <t>Rank</t>
  </si>
  <si>
    <t>Comparing 2017 data</t>
  </si>
  <si>
    <t>Name</t>
  </si>
  <si>
    <t>Continental region</t>
  </si>
  <si>
    <t>VE</t>
  </si>
  <si>
    <t>Packages measured</t>
  </si>
  <si>
    <t>Currency</t>
  </si>
  <si>
    <t>Venezuela</t>
  </si>
  <si>
    <t>SOUTH AMERICA</t>
  </si>
  <si>
    <t>Conversion rate (USD) (Rates Frozen: 13/01/2020)</t>
  </si>
  <si>
    <t>Average cost of a fixed-line broadband package (Per month in local currency)</t>
  </si>
  <si>
    <t>Average cost of a fixed-line broadband package (Per month in USD)</t>
  </si>
  <si>
    <t>Cheapest broadband package measured (local currency)</t>
  </si>
  <si>
    <t>Cheapest broadband package measured (USD)</t>
  </si>
  <si>
    <t>Most expensive fixed-line broadband package measured (local currency)</t>
  </si>
  <si>
    <t>Most expensive fixed-line broadband package measured (USD)</t>
  </si>
  <si>
    <t>Average cost of fixed-line broadband (per megabit per month in local currency)</t>
  </si>
  <si>
    <t>Average cost of fixed-line broadband (Per megabit, per month in USD)</t>
  </si>
  <si>
    <t>Sample date</t>
  </si>
  <si>
    <t>Last year's average monthly cost</t>
  </si>
  <si>
    <t>Year on year cost difference (average)</t>
  </si>
  <si>
    <t>Last year's average cost per megabit</t>
  </si>
  <si>
    <t>Year on year cost per megabit difference</t>
  </si>
  <si>
    <t>Last year's rank (by average cost of broadband per month in USD)</t>
  </si>
  <si>
    <t>SY</t>
  </si>
  <si>
    <t>Average package cost per month (local currency)</t>
  </si>
  <si>
    <t>BF</t>
  </si>
  <si>
    <t>Cost per megabit, per month (local currency)</t>
  </si>
  <si>
    <t>Most expensive broadband package measured (local currency)</t>
  </si>
  <si>
    <t>Most expensive broadband package measured (USD)</t>
  </si>
  <si>
    <t>Conversion rate (USD) (Rates Frozen 28/09/2018)</t>
  </si>
  <si>
    <t>Average cost of broadband (Per month in USD)</t>
  </si>
  <si>
    <t>Burkina Faso</t>
  </si>
  <si>
    <t>SUB-SAHARAN AFRICA</t>
  </si>
  <si>
    <t>Average cost of broadband (Per megabit per month in USD)</t>
  </si>
  <si>
    <t>CC</t>
  </si>
  <si>
    <t>Cocos (Keeling) Islands</t>
  </si>
  <si>
    <t>OCEANIA</t>
  </si>
  <si>
    <t>CF</t>
  </si>
  <si>
    <t>Syria</t>
  </si>
  <si>
    <t>Central African Republic</t>
  </si>
  <si>
    <t>NEAR EAST</t>
  </si>
  <si>
    <t>CU</t>
  </si>
  <si>
    <t>Cuba</t>
  </si>
  <si>
    <t>CARIBBEAN</t>
  </si>
  <si>
    <t>CX</t>
  </si>
  <si>
    <t>Christmas Island</t>
  </si>
  <si>
    <t>Year on year cost difference</t>
  </si>
  <si>
    <t>EH</t>
  </si>
  <si>
    <t>Western Sahara</t>
  </si>
  <si>
    <t>NORTHERN AFRICA</t>
  </si>
  <si>
    <t>GM</t>
  </si>
  <si>
    <t>Gambia</t>
  </si>
  <si>
    <t>GN</t>
  </si>
  <si>
    <t>Guinea</t>
  </si>
  <si>
    <t>GW</t>
  </si>
  <si>
    <t>Guinea-Bissau</t>
  </si>
  <si>
    <t>SYP</t>
  </si>
  <si>
    <t>IO</t>
  </si>
  <si>
    <t>UA</t>
  </si>
  <si>
    <t>British Indian Ocean Territory</t>
  </si>
  <si>
    <t>ASIA (EX. NEAR EAST)</t>
  </si>
  <si>
    <t>KP</t>
  </si>
  <si>
    <t>North Korea</t>
  </si>
  <si>
    <t>KI</t>
  </si>
  <si>
    <t>Kiribati</t>
  </si>
  <si>
    <t>Ukraine</t>
  </si>
  <si>
    <t>CIS (FORMER USSR)</t>
  </si>
  <si>
    <t>UAH</t>
  </si>
  <si>
    <t>LR</t>
  </si>
  <si>
    <t>Liberia</t>
  </si>
  <si>
    <t>MP</t>
  </si>
  <si>
    <t>Northern Mariana Islands</t>
  </si>
  <si>
    <t>MW</t>
  </si>
  <si>
    <t>Malawi</t>
  </si>
  <si>
    <t>NR</t>
  </si>
  <si>
    <t>Nauru</t>
  </si>
  <si>
    <t>RW</t>
  </si>
  <si>
    <t>Rwanda</t>
  </si>
  <si>
    <t>LK</t>
  </si>
  <si>
    <t>SB</t>
  </si>
  <si>
    <t>Solomon Islands</t>
  </si>
  <si>
    <t>SD</t>
  </si>
  <si>
    <t>Sudan</t>
  </si>
  <si>
    <t>SL</t>
  </si>
  <si>
    <t>Sri Lanka</t>
  </si>
  <si>
    <t>Sierra Leone</t>
  </si>
  <si>
    <t>SS</t>
  </si>
  <si>
    <t>South Sudan</t>
  </si>
  <si>
    <t>TD</t>
  </si>
  <si>
    <t>Chad</t>
  </si>
  <si>
    <t>TO</t>
  </si>
  <si>
    <t>Tonga</t>
  </si>
  <si>
    <t>TV</t>
  </si>
  <si>
    <t>Tuvalu</t>
  </si>
  <si>
    <t>UG</t>
  </si>
  <si>
    <t>Uganda</t>
  </si>
  <si>
    <t>VA</t>
  </si>
  <si>
    <t>Vatican</t>
  </si>
  <si>
    <t>EUROPE</t>
  </si>
  <si>
    <t>WS</t>
  </si>
  <si>
    <t>Samoa</t>
  </si>
  <si>
    <t>ZM</t>
  </si>
  <si>
    <t>Zambia</t>
  </si>
  <si>
    <t>LKR</t>
  </si>
  <si>
    <t>IR</t>
  </si>
  <si>
    <t>Iran</t>
  </si>
  <si>
    <t>IRR</t>
  </si>
  <si>
    <t>RU</t>
  </si>
  <si>
    <t>Russian Federation</t>
  </si>
  <si>
    <t>RUB</t>
  </si>
  <si>
    <t>BY</t>
  </si>
  <si>
    <t>Belarus</t>
  </si>
  <si>
    <t>BYR</t>
  </si>
  <si>
    <t>MD</t>
  </si>
  <si>
    <t>Moldova</t>
  </si>
  <si>
    <t>MDL</t>
  </si>
  <si>
    <t>IL</t>
  </si>
  <si>
    <t>Israel</t>
  </si>
  <si>
    <t>ILS</t>
  </si>
  <si>
    <t>$0.04</t>
  </si>
  <si>
    <t>EG</t>
  </si>
  <si>
    <t>Egypt</t>
  </si>
  <si>
    <t>-</t>
  </si>
  <si>
    <t>EGP</t>
  </si>
  <si>
    <t>RO</t>
  </si>
  <si>
    <t>Romania</t>
  </si>
  <si>
    <t>EASTERN EUROPE</t>
  </si>
  <si>
    <t>RON</t>
  </si>
  <si>
    <t>AR</t>
  </si>
  <si>
    <t>Argentina</t>
  </si>
  <si>
    <t>ARS</t>
  </si>
  <si>
    <t>TR</t>
  </si>
  <si>
    <t>Turkey</t>
  </si>
  <si>
    <t>TRY</t>
  </si>
  <si>
    <t>KZ</t>
  </si>
  <si>
    <t>Kazakhstan</t>
  </si>
  <si>
    <t>KZT</t>
  </si>
  <si>
    <t>NP</t>
  </si>
  <si>
    <t>Nepal</t>
  </si>
  <si>
    <t>NPR</t>
  </si>
  <si>
    <t>LT</t>
  </si>
  <si>
    <t>Lithuania</t>
  </si>
  <si>
    <t>BALTICS</t>
  </si>
  <si>
    <t>EUR</t>
  </si>
  <si>
    <t>MN</t>
  </si>
  <si>
    <t>Mongolia</t>
  </si>
  <si>
    <t>MNT</t>
  </si>
  <si>
    <t>PL</t>
  </si>
  <si>
    <t>Poland</t>
  </si>
  <si>
    <t>PLN</t>
  </si>
  <si>
    <t>HU</t>
  </si>
  <si>
    <t>Hungary</t>
  </si>
  <si>
    <t>HUF</t>
  </si>
  <si>
    <t>LV</t>
  </si>
  <si>
    <t>Latvia</t>
  </si>
  <si>
    <t>GE</t>
  </si>
  <si>
    <t>Georgia</t>
  </si>
  <si>
    <t>GEL</t>
  </si>
  <si>
    <t>RS</t>
  </si>
  <si>
    <t>Serbia</t>
  </si>
  <si>
    <t>RSD</t>
  </si>
  <si>
    <t>VEF</t>
  </si>
  <si>
    <t>UZ</t>
  </si>
  <si>
    <t>Uzbekistan</t>
  </si>
  <si>
    <t>UZS</t>
  </si>
  <si>
    <t>SK</t>
  </si>
  <si>
    <t>Slovakia</t>
  </si>
  <si>
    <t>YE</t>
  </si>
  <si>
    <t>Yemen</t>
  </si>
  <si>
    <t>YER</t>
  </si>
  <si>
    <t>MF</t>
  </si>
  <si>
    <t>Saint Martin (France)</t>
  </si>
  <si>
    <t>ANG</t>
  </si>
  <si>
    <t>TN</t>
  </si>
  <si>
    <t>Tunisia</t>
  </si>
  <si>
    <t>TND</t>
  </si>
  <si>
    <t>PK</t>
  </si>
  <si>
    <t>Pakistan</t>
  </si>
  <si>
    <t>PKR</t>
  </si>
  <si>
    <t>TH</t>
  </si>
  <si>
    <t>Thailand</t>
  </si>
  <si>
    <t>THB</t>
  </si>
  <si>
    <t>CZ</t>
  </si>
  <si>
    <t>Czech Republic</t>
  </si>
  <si>
    <t>CZK</t>
  </si>
  <si>
    <t>TW</t>
  </si>
  <si>
    <t>Taiwan</t>
  </si>
  <si>
    <t>TWD</t>
  </si>
  <si>
    <t>BT</t>
  </si>
  <si>
    <t>Bhutan</t>
  </si>
  <si>
    <t>HR</t>
  </si>
  <si>
    <t>Croatia</t>
  </si>
  <si>
    <t>HRK</t>
  </si>
  <si>
    <t>BTN</t>
  </si>
  <si>
    <t>EE</t>
  </si>
  <si>
    <t>Estonia</t>
  </si>
  <si>
    <t>IN</t>
  </si>
  <si>
    <t>India</t>
  </si>
  <si>
    <t>INR</t>
  </si>
  <si>
    <t>TJ</t>
  </si>
  <si>
    <t>Tajikistan</t>
  </si>
  <si>
    <t>TJS</t>
  </si>
  <si>
    <t>IT</t>
  </si>
  <si>
    <t>Italy</t>
  </si>
  <si>
    <t>WESTERN EUROPE</t>
  </si>
  <si>
    <t>MK</t>
  </si>
  <si>
    <t>Macedonia</t>
  </si>
  <si>
    <t>MKD</t>
  </si>
  <si>
    <t>DO</t>
  </si>
  <si>
    <t>Dominican Republic</t>
  </si>
  <si>
    <t>DOP</t>
  </si>
  <si>
    <t>BG</t>
  </si>
  <si>
    <t>Bulgaria</t>
  </si>
  <si>
    <t>BGN</t>
  </si>
  <si>
    <t>FR</t>
  </si>
  <si>
    <t>France</t>
  </si>
  <si>
    <t>SI</t>
  </si>
  <si>
    <t>Slovenia</t>
  </si>
  <si>
    <t>PS</t>
  </si>
  <si>
    <t>Palestine, State of</t>
  </si>
  <si>
    <t>KR</t>
  </si>
  <si>
    <t>South Korea</t>
  </si>
  <si>
    <t>KRW</t>
  </si>
  <si>
    <t>AL</t>
  </si>
  <si>
    <t>Albania</t>
  </si>
  <si>
    <t>ALL</t>
  </si>
  <si>
    <t>MX</t>
  </si>
  <si>
    <t>Mexico</t>
  </si>
  <si>
    <t>CENTRAL AMERICA</t>
  </si>
  <si>
    <t>MXN</t>
  </si>
  <si>
    <t>DZ</t>
  </si>
  <si>
    <t>Algeria</t>
  </si>
  <si>
    <t>DZD</t>
  </si>
  <si>
    <t>ME</t>
  </si>
  <si>
    <t>Montenegro</t>
  </si>
  <si>
    <t>RE</t>
  </si>
  <si>
    <t>Réunion</t>
  </si>
  <si>
    <t>BA</t>
  </si>
  <si>
    <t>Bosnia and Herzegovina</t>
  </si>
  <si>
    <t>BAM</t>
  </si>
  <si>
    <t>SDG</t>
  </si>
  <si>
    <t>BD</t>
  </si>
  <si>
    <t>Bangladesh</t>
  </si>
  <si>
    <t>BDT</t>
  </si>
  <si>
    <t>BL</t>
  </si>
  <si>
    <t>Saint Barthélemy (St. Barts)</t>
  </si>
  <si>
    <t>DE</t>
  </si>
  <si>
    <t>Germany</t>
  </si>
  <si>
    <t>VN</t>
  </si>
  <si>
    <t>Vietnam</t>
  </si>
  <si>
    <t>AZ</t>
  </si>
  <si>
    <t>Azerbaijan</t>
  </si>
  <si>
    <t>AZN</t>
  </si>
  <si>
    <t>VND</t>
  </si>
  <si>
    <t>MC</t>
  </si>
  <si>
    <t>Monaco</t>
  </si>
  <si>
    <t>JP</t>
  </si>
  <si>
    <t>Japan</t>
  </si>
  <si>
    <t>JPY</t>
  </si>
  <si>
    <t>MM</t>
  </si>
  <si>
    <t>Myanmar</t>
  </si>
  <si>
    <t>MMK</t>
  </si>
  <si>
    <t>$2.67</t>
  </si>
  <si>
    <t>LB</t>
  </si>
  <si>
    <t>Lebanon</t>
  </si>
  <si>
    <t>LBP</t>
  </si>
  <si>
    <t>GF</t>
  </si>
  <si>
    <t>French Guiana</t>
  </si>
  <si>
    <t>SV</t>
  </si>
  <si>
    <t>El Salvador</t>
  </si>
  <si>
    <t>USD</t>
  </si>
  <si>
    <t>GB</t>
  </si>
  <si>
    <t>United Kingdom</t>
  </si>
  <si>
    <t>GBP</t>
  </si>
  <si>
    <t>GT</t>
  </si>
  <si>
    <t>Guatemala</t>
  </si>
  <si>
    <t>GTQ</t>
  </si>
  <si>
    <t>CN</t>
  </si>
  <si>
    <t>China</t>
  </si>
  <si>
    <t>CNY</t>
  </si>
  <si>
    <t>ES</t>
  </si>
  <si>
    <t>Spain</t>
  </si>
  <si>
    <t>$4.56</t>
  </si>
  <si>
    <t>YT</t>
  </si>
  <si>
    <t>Mayotte</t>
  </si>
  <si>
    <t>MQ</t>
  </si>
  <si>
    <t>Martinique</t>
  </si>
  <si>
    <t>MO</t>
  </si>
  <si>
    <t>Macau</t>
  </si>
  <si>
    <t>MOP</t>
  </si>
  <si>
    <t>CO</t>
  </si>
  <si>
    <t>Colombia</t>
  </si>
  <si>
    <t>COP</t>
  </si>
  <si>
    <t>CL</t>
  </si>
  <si>
    <t>Chile</t>
  </si>
  <si>
    <t>CLP</t>
  </si>
  <si>
    <t>BE</t>
  </si>
  <si>
    <t>Belgium</t>
  </si>
  <si>
    <t>PE</t>
  </si>
  <si>
    <t>Peru</t>
  </si>
  <si>
    <t>PEN</t>
  </si>
  <si>
    <t>SX</t>
  </si>
  <si>
    <t>Sint Maarten</t>
  </si>
  <si>
    <t>UY</t>
  </si>
  <si>
    <t>Uruguay</t>
  </si>
  <si>
    <t>UYU</t>
  </si>
  <si>
    <t>AM</t>
  </si>
  <si>
    <t>Armenia</t>
  </si>
  <si>
    <t>AMD</t>
  </si>
  <si>
    <t>BO</t>
  </si>
  <si>
    <t>Bolivia</t>
  </si>
  <si>
    <t>BOB</t>
  </si>
  <si>
    <t>MY</t>
  </si>
  <si>
    <t>Malaysia</t>
  </si>
  <si>
    <t>MYR</t>
  </si>
  <si>
    <t>BR</t>
  </si>
  <si>
    <t>Brazil</t>
  </si>
  <si>
    <t>BRL</t>
  </si>
  <si>
    <t>SG</t>
  </si>
  <si>
    <t>Singapore</t>
  </si>
  <si>
    <t>SGD</t>
  </si>
  <si>
    <t>AT</t>
  </si>
  <si>
    <t>Austria</t>
  </si>
  <si>
    <t>DK</t>
  </si>
  <si>
    <t>Denmark</t>
  </si>
  <si>
    <t>DKK</t>
  </si>
  <si>
    <t>IQ</t>
  </si>
  <si>
    <t>Iraq</t>
  </si>
  <si>
    <t>IQD</t>
  </si>
  <si>
    <t>FI</t>
  </si>
  <si>
    <t>Finland</t>
  </si>
  <si>
    <t>$0.47</t>
  </si>
  <si>
    <t>MA</t>
  </si>
  <si>
    <t>Morocco</t>
  </si>
  <si>
    <t>MAD</t>
  </si>
  <si>
    <t>AU</t>
  </si>
  <si>
    <t>Australia</t>
  </si>
  <si>
    <t>AUD</t>
  </si>
  <si>
    <t>AF</t>
  </si>
  <si>
    <t>Afghanistan</t>
  </si>
  <si>
    <t>AFN</t>
  </si>
  <si>
    <t>AD</t>
  </si>
  <si>
    <t>Andorra</t>
  </si>
  <si>
    <t>NEW</t>
  </si>
  <si>
    <t>CY</t>
  </si>
  <si>
    <t>Cyprus</t>
  </si>
  <si>
    <t>PH</t>
  </si>
  <si>
    <t>Philippines</t>
  </si>
  <si>
    <t>PHP</t>
  </si>
  <si>
    <t>MT</t>
  </si>
  <si>
    <t>Malta</t>
  </si>
  <si>
    <t>GI</t>
  </si>
  <si>
    <t>Gibraltar</t>
  </si>
  <si>
    <t>GIP</t>
  </si>
  <si>
    <t>KW</t>
  </si>
  <si>
    <t>Kuwait</t>
  </si>
  <si>
    <t>KWD</t>
  </si>
  <si>
    <t>ID</t>
  </si>
  <si>
    <t>Indonesia</t>
  </si>
  <si>
    <t>IDR</t>
  </si>
  <si>
    <t>ZA</t>
  </si>
  <si>
    <t>South Africa</t>
  </si>
  <si>
    <t>ZAR</t>
  </si>
  <si>
    <t>SE</t>
  </si>
  <si>
    <t>Sweden</t>
  </si>
  <si>
    <t>SEK</t>
  </si>
  <si>
    <t>SM</t>
  </si>
  <si>
    <t>San Marino</t>
  </si>
  <si>
    <t>FK</t>
  </si>
  <si>
    <t>Falkland Islands</t>
  </si>
  <si>
    <t>FKP</t>
  </si>
  <si>
    <t>CA</t>
  </si>
  <si>
    <t>Canada</t>
  </si>
  <si>
    <t>NORTHERN AMERICA</t>
  </si>
  <si>
    <t>CAD</t>
  </si>
  <si>
    <t>GR</t>
  </si>
  <si>
    <t>Greece</t>
  </si>
  <si>
    <t>JE</t>
  </si>
  <si>
    <t>Jersey</t>
  </si>
  <si>
    <t>BZ</t>
  </si>
  <si>
    <t>Belize</t>
  </si>
  <si>
    <t>BZD</t>
  </si>
  <si>
    <t>CM</t>
  </si>
  <si>
    <t>Cameroon</t>
  </si>
  <si>
    <t>XAF</t>
  </si>
  <si>
    <t>NZ</t>
  </si>
  <si>
    <t>New Zealand</t>
  </si>
  <si>
    <t>NZD</t>
  </si>
  <si>
    <t>$1.52</t>
  </si>
  <si>
    <t>NL</t>
  </si>
  <si>
    <t>The Netherlands</t>
  </si>
  <si>
    <t>GP</t>
  </si>
  <si>
    <t>Guadeloupe</t>
  </si>
  <si>
    <t>GD</t>
  </si>
  <si>
    <t>Grenada</t>
  </si>
  <si>
    <t>XCD</t>
  </si>
  <si>
    <t>TT</t>
  </si>
  <si>
    <t>Trinidad and Tobago</t>
  </si>
  <si>
    <t>TTD</t>
  </si>
  <si>
    <t>PT</t>
  </si>
  <si>
    <t>Portugal</t>
  </si>
  <si>
    <t>KH</t>
  </si>
  <si>
    <t>Cambodia</t>
  </si>
  <si>
    <t>EC</t>
  </si>
  <si>
    <t>Ecuador</t>
  </si>
  <si>
    <t>JM</t>
  </si>
  <si>
    <t>Jamaica</t>
  </si>
  <si>
    <t>JMD</t>
  </si>
  <si>
    <t>GG</t>
  </si>
  <si>
    <t>Guernsey</t>
  </si>
  <si>
    <t>PR</t>
  </si>
  <si>
    <t>Puerto Rico</t>
  </si>
  <si>
    <t>NI</t>
  </si>
  <si>
    <t>Nicaragua</t>
  </si>
  <si>
    <t>MU</t>
  </si>
  <si>
    <t>Mauritius</t>
  </si>
  <si>
    <t>MUR</t>
  </si>
  <si>
    <t>FJ</t>
  </si>
  <si>
    <t>Fiji</t>
  </si>
  <si>
    <t>FJD</t>
  </si>
  <si>
    <t>IE</t>
  </si>
  <si>
    <t>Ireland</t>
  </si>
  <si>
    <t>AX</t>
  </si>
  <si>
    <t>Åland Islands</t>
  </si>
  <si>
    <t>MG</t>
  </si>
  <si>
    <t>Madagascar</t>
  </si>
  <si>
    <t>MGA</t>
  </si>
  <si>
    <t>US</t>
  </si>
  <si>
    <t>United States</t>
  </si>
  <si>
    <t>IM</t>
  </si>
  <si>
    <t>Isle of Man</t>
  </si>
  <si>
    <t>HN</t>
  </si>
  <si>
    <t>Honduras</t>
  </si>
  <si>
    <t>SZ</t>
  </si>
  <si>
    <t>Swaziland</t>
  </si>
  <si>
    <t>SZL</t>
  </si>
  <si>
    <t>MZ</t>
  </si>
  <si>
    <t>Mozambique</t>
  </si>
  <si>
    <t>MZN</t>
  </si>
  <si>
    <t>LI</t>
  </si>
  <si>
    <t>Liechtenstein</t>
  </si>
  <si>
    <t>CHF</t>
  </si>
  <si>
    <t>LC</t>
  </si>
  <si>
    <t>Saint Lucia</t>
  </si>
  <si>
    <t>LU</t>
  </si>
  <si>
    <t>Luxembourg</t>
  </si>
  <si>
    <t>DM</t>
  </si>
  <si>
    <t>Dominica</t>
  </si>
  <si>
    <t>HK</t>
  </si>
  <si>
    <t>Hong Kong</t>
  </si>
  <si>
    <t>HKD</t>
  </si>
  <si>
    <t>BS</t>
  </si>
  <si>
    <t>Bahamas</t>
  </si>
  <si>
    <t>BSD</t>
  </si>
  <si>
    <t>CR</t>
  </si>
  <si>
    <t>Costa Rica</t>
  </si>
  <si>
    <t>CRC</t>
  </si>
  <si>
    <t>CI</t>
  </si>
  <si>
    <t>Côte d'Ivoire</t>
  </si>
  <si>
    <t>XOF</t>
  </si>
  <si>
    <t>NO</t>
  </si>
  <si>
    <t>Norway</t>
  </si>
  <si>
    <t>NOK</t>
  </si>
  <si>
    <t>PM</t>
  </si>
  <si>
    <t>St. Pierre and Miquelon</t>
  </si>
  <si>
    <t>KN</t>
  </si>
  <si>
    <t>Saint Kitts and Nevis</t>
  </si>
  <si>
    <t>KE</t>
  </si>
  <si>
    <t>Kenya</t>
  </si>
  <si>
    <t>KES</t>
  </si>
  <si>
    <t>MS</t>
  </si>
  <si>
    <t>Montserrat</t>
  </si>
  <si>
    <t>TM</t>
  </si>
  <si>
    <t>Turkmenistan</t>
  </si>
  <si>
    <t>Northern Macedonia</t>
  </si>
  <si>
    <t>TMT</t>
  </si>
  <si>
    <t>IS</t>
  </si>
  <si>
    <t>Iceland</t>
  </si>
  <si>
    <t>ISK</t>
  </si>
  <si>
    <t>JO</t>
  </si>
  <si>
    <t>Jordan</t>
  </si>
  <si>
    <t>JOD</t>
  </si>
  <si>
    <t>NC</t>
  </si>
  <si>
    <t>New Caledonia</t>
  </si>
  <si>
    <t>XPF</t>
  </si>
  <si>
    <t>FO</t>
  </si>
  <si>
    <t>Faroe Islands</t>
  </si>
  <si>
    <t>CH</t>
  </si>
  <si>
    <t>Switzerland</t>
  </si>
  <si>
    <t>CW</t>
  </si>
  <si>
    <t>Curaçao</t>
  </si>
  <si>
    <t>SH</t>
  </si>
  <si>
    <t>Saint Helena</t>
  </si>
  <si>
    <t>SHP</t>
  </si>
  <si>
    <t>Eswatini</t>
  </si>
  <si>
    <t>MV</t>
  </si>
  <si>
    <t>Maldives</t>
  </si>
  <si>
    <t>$52.46</t>
  </si>
  <si>
    <t>MVR</t>
  </si>
  <si>
    <t>AO</t>
  </si>
  <si>
    <t>Czechia</t>
  </si>
  <si>
    <t>Angola</t>
  </si>
  <si>
    <t>AOA</t>
  </si>
  <si>
    <t>BJ</t>
  </si>
  <si>
    <t>Benin</t>
  </si>
  <si>
    <t>NG</t>
  </si>
  <si>
    <t>Nigeria</t>
  </si>
  <si>
    <t>NGN</t>
  </si>
  <si>
    <t>PF</t>
  </si>
  <si>
    <t>French Polynesia</t>
  </si>
  <si>
    <t>VI</t>
  </si>
  <si>
    <t>Virgin Islands (U.S.)</t>
  </si>
  <si>
    <t>GU</t>
  </si>
  <si>
    <t>Guam</t>
  </si>
  <si>
    <t>BW</t>
  </si>
  <si>
    <t>Botswana</t>
  </si>
  <si>
    <t>BWP</t>
  </si>
  <si>
    <t>SA</t>
  </si>
  <si>
    <t>Saudi Arabia</t>
  </si>
  <si>
    <t>SAR</t>
  </si>
  <si>
    <t>BH</t>
  </si>
  <si>
    <t>Bahrain</t>
  </si>
  <si>
    <t>BHD</t>
  </si>
  <si>
    <t>DJ</t>
  </si>
  <si>
    <t>Djibouti</t>
  </si>
  <si>
    <t>DJF</t>
  </si>
  <si>
    <t>$0.33</t>
  </si>
  <si>
    <t>MH</t>
  </si>
  <si>
    <t>Marshall Islands</t>
  </si>
  <si>
    <t>PY</t>
  </si>
  <si>
    <t>Paraguay</t>
  </si>
  <si>
    <t>AI</t>
  </si>
  <si>
    <t>Anguilla</t>
  </si>
  <si>
    <t>PYG</t>
  </si>
  <si>
    <t>GA</t>
  </si>
  <si>
    <t>Gabon</t>
  </si>
  <si>
    <t>FM</t>
  </si>
  <si>
    <t>Micronesia (Federated States of)</t>
  </si>
  <si>
    <t>AS</t>
  </si>
  <si>
    <t>American Samoa</t>
  </si>
  <si>
    <t>KG</t>
  </si>
  <si>
    <t>Kyrgyzstan</t>
  </si>
  <si>
    <t>KGS</t>
  </si>
  <si>
    <t>PA</t>
  </si>
  <si>
    <t>Panama</t>
  </si>
  <si>
    <t>PAB</t>
  </si>
  <si>
    <t>LS</t>
  </si>
  <si>
    <t>Lesotho</t>
  </si>
  <si>
    <t>LSL</t>
  </si>
  <si>
    <t>BQ</t>
  </si>
  <si>
    <t>Caribbean Netherlands</t>
  </si>
  <si>
    <t>BB</t>
  </si>
  <si>
    <t>Barbados</t>
  </si>
  <si>
    <t>BBD</t>
  </si>
  <si>
    <t>KM</t>
  </si>
  <si>
    <t>Comoros</t>
  </si>
  <si>
    <t>KMF</t>
  </si>
  <si>
    <t>SO</t>
  </si>
  <si>
    <t>Somalia</t>
  </si>
  <si>
    <t>NE</t>
  </si>
  <si>
    <t>Niger</t>
  </si>
  <si>
    <t>TC</t>
  </si>
  <si>
    <t>Turks and Caicos Islands</t>
  </si>
  <si>
    <t>SC</t>
  </si>
  <si>
    <t>Seychelles</t>
  </si>
  <si>
    <t>SCR</t>
  </si>
  <si>
    <t>GY</t>
  </si>
  <si>
    <t>Guyana</t>
  </si>
  <si>
    <t>GYD</t>
  </si>
  <si>
    <t>BN</t>
  </si>
  <si>
    <t>Brunei Darussalam</t>
  </si>
  <si>
    <t>BND</t>
  </si>
  <si>
    <t>GL</t>
  </si>
  <si>
    <t>Greenland</t>
  </si>
  <si>
    <t>BM</t>
  </si>
  <si>
    <t>Bermuda</t>
  </si>
  <si>
    <t>BMD</t>
  </si>
  <si>
    <t>ET</t>
  </si>
  <si>
    <t>Ethiopia</t>
  </si>
  <si>
    <t>ETB</t>
  </si>
  <si>
    <t>ZW</t>
  </si>
  <si>
    <t>Zimbabwe</t>
  </si>
  <si>
    <t>SLL</t>
  </si>
  <si>
    <t>VU</t>
  </si>
  <si>
    <t>Vanuatu</t>
  </si>
  <si>
    <t>VUV</t>
  </si>
  <si>
    <t>QA</t>
  </si>
  <si>
    <t>Qatar</t>
  </si>
  <si>
    <t>QAR</t>
  </si>
  <si>
    <t>VG</t>
  </si>
  <si>
    <t>Virgin Islands (British)</t>
  </si>
  <si>
    <t>OM</t>
  </si>
  <si>
    <t>Oman</t>
  </si>
  <si>
    <t>OMR</t>
  </si>
  <si>
    <t>AE</t>
  </si>
  <si>
    <t>United Arab Emirates</t>
  </si>
  <si>
    <t>AED</t>
  </si>
  <si>
    <t>KY</t>
  </si>
  <si>
    <t>Cayman Islands</t>
  </si>
  <si>
    <t>KYD</t>
  </si>
  <si>
    <t>ML</t>
  </si>
  <si>
    <t>Mali</t>
  </si>
  <si>
    <t>CK</t>
  </si>
  <si>
    <t>Cook Islands</t>
  </si>
  <si>
    <t>AG</t>
  </si>
  <si>
    <t>Antigua and Barbuda</t>
  </si>
  <si>
    <t>TZ</t>
  </si>
  <si>
    <t>Tanzania</t>
  </si>
  <si>
    <t>TZS</t>
  </si>
  <si>
    <t>$0.92</t>
  </si>
  <si>
    <t>HT</t>
  </si>
  <si>
    <t>Haiti</t>
  </si>
  <si>
    <t>LA</t>
  </si>
  <si>
    <t>Lao People's Democratic Republic</t>
  </si>
  <si>
    <t>LAK</t>
  </si>
  <si>
    <t>NA</t>
  </si>
  <si>
    <t>Namibia</t>
  </si>
  <si>
    <t>NAD</t>
  </si>
  <si>
    <t>PG</t>
  </si>
  <si>
    <t>Papua New Guinea</t>
  </si>
  <si>
    <t>PGK</t>
  </si>
  <si>
    <t>MR</t>
  </si>
  <si>
    <t>Mauritania</t>
  </si>
  <si>
    <t>MRO</t>
  </si>
  <si>
    <t>Median average</t>
  </si>
  <si>
    <t>NIS</t>
  </si>
  <si>
    <t>$11.12</t>
  </si>
  <si>
    <t>$34.68</t>
  </si>
  <si>
    <t>CV</t>
  </si>
  <si>
    <t>Cape Verde</t>
  </si>
  <si>
    <t>CVE</t>
  </si>
  <si>
    <t>SN</t>
  </si>
  <si>
    <t>Senegal</t>
  </si>
  <si>
    <t>SR</t>
  </si>
  <si>
    <t>Suriname</t>
  </si>
  <si>
    <t>SRD</t>
  </si>
  <si>
    <t>$3.78</t>
  </si>
  <si>
    <t>$3.49</t>
  </si>
  <si>
    <t>TG</t>
  </si>
  <si>
    <t>Togo</t>
  </si>
  <si>
    <t>$1.26</t>
  </si>
  <si>
    <t>LY</t>
  </si>
  <si>
    <t>Libya</t>
  </si>
  <si>
    <t>LYD</t>
  </si>
  <si>
    <t>$3.33</t>
  </si>
  <si>
    <t>TL</t>
  </si>
  <si>
    <t>Timor-Leste</t>
  </si>
  <si>
    <t>ZWD</t>
  </si>
  <si>
    <t>$6.89</t>
  </si>
  <si>
    <t>AW</t>
  </si>
  <si>
    <t>Aruba</t>
  </si>
  <si>
    <t>AWG</t>
  </si>
  <si>
    <t>GH</t>
  </si>
  <si>
    <t>Ghana</t>
  </si>
  <si>
    <t>GHS</t>
  </si>
  <si>
    <t>ST</t>
  </si>
  <si>
    <t>Sao Tome and Prencipe</t>
  </si>
  <si>
    <t>STN</t>
  </si>
  <si>
    <t>VC</t>
  </si>
  <si>
    <t>Saint Vincent and the Grenadines</t>
  </si>
  <si>
    <t>$5.32</t>
  </si>
  <si>
    <t>PW</t>
  </si>
  <si>
    <t>Palau</t>
  </si>
  <si>
    <t>$74.73</t>
  </si>
  <si>
    <t>$5.41</t>
  </si>
  <si>
    <t>$4.52</t>
  </si>
  <si>
    <t>$52.33</t>
  </si>
  <si>
    <t>$117.73</t>
  </si>
  <si>
    <t>GQ</t>
  </si>
  <si>
    <t>Equatorial Guinea</t>
  </si>
  <si>
    <t>BI</t>
  </si>
  <si>
    <t>Burundi</t>
  </si>
  <si>
    <t>BIF</t>
  </si>
  <si>
    <t>$20.24</t>
  </si>
  <si>
    <t>ER</t>
  </si>
  <si>
    <t>Eritrea</t>
  </si>
  <si>
    <t>ERN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</si>
</sst>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00"/>
    <numFmt numFmtId="165" formatCode="[$$]#,##0.00"/>
    <numFmt numFmtId="166" formatCode="dd/MM/yyyy"/>
    <numFmt numFmtId="167" formatCode="dd/mm/yyyy"/>
  </numFmts>
  <fonts count="14">
    <font>
      <sz val="10.0"/>
      <color rgb="FF000000"/>
      <name val="Arial"/>
    </font>
    <font>
      <sz val="12.0"/>
      <color rgb="FF000000"/>
      <name val="Calibri"/>
    </font>
    <font>
      <b/>
      <sz val="11.0"/>
      <name val="Arial"/>
    </font>
    <font>
      <sz val="24.0"/>
      <color rgb="FF000000"/>
      <name val="Arial"/>
    </font>
    <font/>
    <font>
      <sz val="24.0"/>
    </font>
    <font>
      <sz val="11.0"/>
      <name val="Arial"/>
    </font>
    <font>
      <sz val="24.0"/>
      <name val="Arial"/>
    </font>
    <font>
      <sz val="10.0"/>
      <name val="Arial"/>
    </font>
    <font>
      <b/>
    </font>
    <font>
      <sz val="11.0"/>
      <color rgb="FF000000"/>
      <name val="Arial"/>
    </font>
    <font>
      <b/>
      <sz val="10.0"/>
      <name val="Arial"/>
    </font>
    <font>
      <sz val="12.0"/>
      <color rgb="FF000000"/>
      <name val="Arial"/>
    </font>
    <font>
      <sz val="11.0"/>
      <color rgb="FF222222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6D9EEB"/>
        <bgColor rgb="FF6D9EEB"/>
      </patternFill>
    </fill>
    <fill>
      <patternFill patternType="solid">
        <fgColor rgb="FF9FC5E8"/>
        <bgColor rgb="FF9FC5E8"/>
      </patternFill>
    </fill>
    <fill>
      <patternFill patternType="solid">
        <fgColor rgb="FF5B95F9"/>
        <bgColor rgb="FF5B95F9"/>
      </patternFill>
    </fill>
    <fill>
      <patternFill patternType="solid">
        <fgColor rgb="FF4DD0E1"/>
        <bgColor rgb="FF4DD0E1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E0F7FA"/>
        <bgColor rgb="FFE0F7FA"/>
      </patternFill>
    </fill>
    <fill>
      <patternFill patternType="solid">
        <fgColor rgb="FFF8F8F8"/>
        <bgColor rgb="FFF8F8F8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</border>
    <border>
      <right style="thin">
        <color rgb="FFB6D7A8"/>
      </right>
    </border>
    <border>
      <left/>
      <right/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/>
      <right style="thin">
        <color rgb="FFB6D7A8"/>
      </right>
      <top/>
      <bottom/>
    </border>
    <border>
      <left style="thick">
        <color rgb="FFFF0000"/>
      </left>
      <right style="thick">
        <color rgb="FFFF0000"/>
      </right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right/>
    </border>
    <border>
      <left style="thick">
        <color rgb="FFFF0000"/>
      </left>
      <right style="thick">
        <color rgb="FFFF0000"/>
      </right>
      <bottom style="thick">
        <color rgb="FFFF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/>
    </xf>
    <xf borderId="1" fillId="2" fontId="3" numFmtId="0" xfId="0" applyAlignment="1" applyBorder="1" applyFill="1" applyFont="1">
      <alignment horizontal="center" readingOrder="0" shrinkToFit="0" wrapText="1"/>
    </xf>
    <xf borderId="0" fillId="3" fontId="3" numFmtId="0" xfId="0" applyAlignment="1" applyFill="1" applyFont="1">
      <alignment horizontal="center" readingOrder="0" shrinkToFit="0" vertical="bottom" wrapText="1"/>
    </xf>
    <xf borderId="2" fillId="0" fontId="4" numFmtId="0" xfId="0" applyBorder="1" applyFont="1"/>
    <xf borderId="0" fillId="4" fontId="5" numFmtId="0" xfId="0" applyAlignment="1" applyFill="1" applyFont="1">
      <alignment horizontal="center" readingOrder="0" shrinkToFit="0" wrapText="1"/>
    </xf>
    <xf borderId="3" fillId="0" fontId="4" numFmtId="0" xfId="0" applyBorder="1" applyFont="1"/>
    <xf borderId="0" fillId="5" fontId="1" numFmtId="0" xfId="0" applyAlignment="1" applyFill="1" applyFont="1">
      <alignment readingOrder="0" shrinkToFit="0" vertical="bottom" wrapText="1"/>
    </xf>
    <xf borderId="0" fillId="0" fontId="2" numFmtId="0" xfId="0" applyAlignment="1" applyFont="1">
      <alignment horizontal="center" readingOrder="0"/>
    </xf>
    <xf borderId="0" fillId="5" fontId="4" numFmtId="0" xfId="0" applyAlignment="1" applyFont="1">
      <alignment horizontal="center" readingOrder="0" shrinkToFit="0" wrapText="1"/>
    </xf>
    <xf borderId="0" fillId="0" fontId="6" numFmtId="0" xfId="0" applyFont="1"/>
    <xf borderId="0" fillId="5" fontId="4" numFmtId="0" xfId="0" applyAlignment="1" applyFont="1">
      <alignment horizontal="center" readingOrder="0"/>
    </xf>
    <xf borderId="1" fillId="4" fontId="7" numFmtId="0" xfId="0" applyAlignment="1" applyBorder="1" applyFont="1">
      <alignment horizontal="center" readingOrder="0" shrinkToFit="0" wrapText="1"/>
    </xf>
    <xf borderId="4" fillId="5" fontId="4" numFmtId="0" xfId="0" applyAlignment="1" applyBorder="1" applyFont="1">
      <alignment horizontal="center" readingOrder="0" shrinkToFit="0" wrapText="1"/>
    </xf>
    <xf borderId="0" fillId="0" fontId="8" numFmtId="0" xfId="0" applyAlignment="1" applyFont="1">
      <alignment shrinkToFit="0" wrapText="1"/>
    </xf>
    <xf borderId="5" fillId="5" fontId="4" numFmtId="0" xfId="0" applyAlignment="1" applyBorder="1" applyFont="1">
      <alignment horizontal="center" readingOrder="0" shrinkToFit="0" wrapText="1"/>
    </xf>
    <xf borderId="0" fillId="6" fontId="4" numFmtId="0" xfId="0" applyAlignment="1" applyFill="1" applyFont="1">
      <alignment horizontal="center" readingOrder="0" shrinkToFit="0" wrapText="1"/>
    </xf>
    <xf borderId="0" fillId="0" fontId="6" numFmtId="0" xfId="0" applyFont="1"/>
    <xf borderId="0" fillId="6" fontId="9" numFmtId="0" xfId="0" applyAlignment="1" applyFont="1">
      <alignment horizontal="center" readingOrder="0" shrinkToFit="0" wrapText="1"/>
    </xf>
    <xf borderId="6" fillId="2" fontId="1" numFmtId="0" xfId="0" applyAlignment="1" applyBorder="1" applyFont="1">
      <alignment shrinkToFit="0" wrapText="1"/>
    </xf>
    <xf borderId="0" fillId="0" fontId="10" numFmtId="0" xfId="0" applyAlignment="1" applyFont="1">
      <alignment shrinkToFit="0" vertical="bottom" wrapText="0"/>
    </xf>
    <xf borderId="6" fillId="2" fontId="8" numFmtId="0" xfId="0" applyAlignment="1" applyBorder="1" applyFont="1">
      <alignment horizontal="center" shrinkToFit="0" wrapText="1"/>
    </xf>
    <xf borderId="5" fillId="0" fontId="6" numFmtId="0" xfId="0" applyAlignment="1" applyBorder="1" applyFont="1">
      <alignment horizontal="center"/>
    </xf>
    <xf borderId="6" fillId="2" fontId="8" numFmtId="0" xfId="0" applyAlignment="1" applyBorder="1" applyFont="1">
      <alignment horizontal="center"/>
    </xf>
    <xf borderId="0" fillId="0" fontId="10" numFmtId="0" xfId="0" applyAlignment="1" applyFont="1">
      <alignment readingOrder="0" shrinkToFit="0" vertical="bottom" wrapText="0"/>
    </xf>
    <xf borderId="7" fillId="2" fontId="8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left"/>
    </xf>
    <xf borderId="8" fillId="2" fontId="8" numFmtId="0" xfId="0" applyAlignment="1" applyBorder="1" applyFont="1">
      <alignment horizontal="center" shrinkToFit="0" wrapText="1"/>
    </xf>
    <xf borderId="0" fillId="7" fontId="10" numFmtId="0" xfId="0" applyAlignment="1" applyFill="1" applyFont="1">
      <alignment shrinkToFit="0" vertical="bottom" wrapText="0"/>
    </xf>
    <xf borderId="6" fillId="4" fontId="8" numFmtId="0" xfId="0" applyAlignment="1" applyBorder="1" applyFont="1">
      <alignment horizontal="center" shrinkToFit="0" wrapText="1"/>
    </xf>
    <xf borderId="0" fillId="7" fontId="6" numFmtId="0" xfId="0" applyAlignment="1" applyFont="1">
      <alignment horizontal="left"/>
    </xf>
    <xf borderId="6" fillId="4" fontId="11" numFmtId="0" xfId="0" applyAlignment="1" applyBorder="1" applyFont="1">
      <alignment horizontal="center" shrinkToFit="0" wrapText="1"/>
    </xf>
    <xf borderId="5" fillId="7" fontId="6" numFmtId="0" xfId="0" applyAlignment="1" applyBorder="1" applyFont="1">
      <alignment horizontal="left"/>
    </xf>
    <xf borderId="0" fillId="0" fontId="12" numFmtId="0" xfId="0" applyFont="1"/>
    <xf borderId="5" fillId="7" fontId="6" numFmtId="1" xfId="0" applyAlignment="1" applyBorder="1" applyFont="1" applyNumberFormat="1">
      <alignment horizontal="left"/>
    </xf>
    <xf borderId="6" fillId="8" fontId="10" numFmtId="0" xfId="0" applyBorder="1" applyFill="1" applyFont="1"/>
    <xf borderId="0" fillId="7" fontId="6" numFmtId="164" xfId="0" applyAlignment="1" applyFont="1" applyNumberFormat="1">
      <alignment horizontal="left"/>
    </xf>
    <xf borderId="6" fillId="8" fontId="6" numFmtId="0" xfId="0" applyAlignment="1" applyBorder="1" applyFont="1">
      <alignment horizontal="left"/>
    </xf>
    <xf borderId="8" fillId="8" fontId="6" numFmtId="0" xfId="0" applyAlignment="1" applyBorder="1" applyFont="1">
      <alignment horizontal="center"/>
    </xf>
    <xf borderId="0" fillId="0" fontId="6" numFmtId="0" xfId="0" applyAlignment="1" applyFont="1">
      <alignment horizontal="left" readingOrder="0"/>
    </xf>
    <xf borderId="8" fillId="8" fontId="6" numFmtId="2" xfId="0" applyAlignment="1" applyBorder="1" applyFont="1" applyNumberFormat="1">
      <alignment horizontal="left"/>
    </xf>
    <xf borderId="5" fillId="7" fontId="6" numFmtId="4" xfId="0" applyAlignment="1" applyBorder="1" applyFont="1" applyNumberFormat="1">
      <alignment horizontal="left"/>
    </xf>
    <xf borderId="0" fillId="7" fontId="13" numFmtId="0" xfId="0" applyAlignment="1" applyFont="1">
      <alignment readingOrder="0"/>
    </xf>
    <xf borderId="9" fillId="7" fontId="6" numFmtId="165" xfId="0" applyAlignment="1" applyBorder="1" applyFont="1" applyNumberFormat="1">
      <alignment horizontal="left"/>
    </xf>
    <xf borderId="6" fillId="8" fontId="6" numFmtId="0" xfId="0" applyAlignment="1" applyBorder="1" applyFont="1">
      <alignment horizontal="center"/>
    </xf>
    <xf borderId="5" fillId="7" fontId="6" numFmtId="165" xfId="0" applyAlignment="1" applyBorder="1" applyFont="1" applyNumberFormat="1">
      <alignment horizontal="left"/>
    </xf>
    <xf borderId="8" fillId="8" fontId="6" numFmtId="165" xfId="0" applyAlignment="1" applyBorder="1" applyFont="1" applyNumberFormat="1">
      <alignment horizontal="center"/>
    </xf>
    <xf borderId="0" fillId="7" fontId="6" numFmtId="165" xfId="0" applyAlignment="1" applyFont="1" applyNumberFormat="1">
      <alignment horizontal="left"/>
    </xf>
    <xf borderId="6" fillId="8" fontId="6" numFmtId="164" xfId="0" applyAlignment="1" applyBorder="1" applyFont="1" applyNumberFormat="1">
      <alignment horizontal="center"/>
    </xf>
    <xf borderId="5" fillId="7" fontId="6" numFmtId="166" xfId="0" applyAlignment="1" applyBorder="1" applyFont="1" applyNumberFormat="1">
      <alignment horizontal="left"/>
    </xf>
    <xf borderId="10" fillId="8" fontId="6" numFmtId="165" xfId="0" applyAlignment="1" applyBorder="1" applyFont="1" applyNumberFormat="1">
      <alignment horizontal="center"/>
    </xf>
    <xf borderId="0" fillId="7" fontId="6" numFmtId="165" xfId="0" applyAlignment="1" applyFont="1" applyNumberFormat="1">
      <alignment horizontal="center"/>
    </xf>
    <xf borderId="6" fillId="8" fontId="6" numFmtId="165" xfId="0" applyAlignment="1" applyBorder="1" applyFont="1" applyNumberFormat="1">
      <alignment horizontal="center"/>
    </xf>
    <xf borderId="0" fillId="0" fontId="6" numFmtId="0" xfId="0" applyAlignment="1" applyFont="1">
      <alignment readingOrder="0"/>
    </xf>
    <xf borderId="8" fillId="8" fontId="6" numFmtId="167" xfId="0" applyAlignment="1" applyBorder="1" applyFont="1" applyNumberFormat="1">
      <alignment horizontal="center"/>
    </xf>
    <xf borderId="0" fillId="7" fontId="6" numFmtId="165" xfId="0" applyAlignment="1" applyFont="1" applyNumberFormat="1">
      <alignment horizontal="center" readingOrder="0"/>
    </xf>
    <xf borderId="6" fillId="7" fontId="10" numFmtId="0" xfId="0" applyBorder="1" applyFont="1"/>
    <xf borderId="6" fillId="7" fontId="6" numFmtId="0" xfId="0" applyAlignment="1" applyBorder="1" applyFont="1">
      <alignment horizontal="left"/>
    </xf>
    <xf borderId="0" fillId="7" fontId="6" numFmtId="0" xfId="0" applyAlignment="1" applyFont="1">
      <alignment horizontal="center"/>
    </xf>
    <xf borderId="8" fillId="7" fontId="6" numFmtId="0" xfId="0" applyAlignment="1" applyBorder="1" applyFont="1">
      <alignment horizontal="center"/>
    </xf>
    <xf borderId="0" fillId="8" fontId="6" numFmtId="0" xfId="0" applyFont="1"/>
    <xf borderId="8" fillId="7" fontId="6" numFmtId="2" xfId="0" applyAlignment="1" applyBorder="1" applyFont="1" applyNumberFormat="1">
      <alignment horizontal="left"/>
    </xf>
    <xf borderId="0" fillId="8" fontId="6" numFmtId="0" xfId="0" applyFont="1"/>
    <xf borderId="6" fillId="7" fontId="6" numFmtId="0" xfId="0" applyAlignment="1" applyBorder="1" applyFont="1">
      <alignment horizontal="center"/>
    </xf>
    <xf borderId="5" fillId="8" fontId="6" numFmtId="0" xfId="0" applyAlignment="1" applyBorder="1" applyFont="1">
      <alignment horizontal="left"/>
    </xf>
    <xf borderId="8" fillId="7" fontId="6" numFmtId="165" xfId="0" applyAlignment="1" applyBorder="1" applyFont="1" applyNumberFormat="1">
      <alignment horizontal="center"/>
    </xf>
    <xf borderId="5" fillId="8" fontId="6" numFmtId="1" xfId="0" applyAlignment="1" applyBorder="1" applyFont="1" applyNumberFormat="1">
      <alignment horizontal="left"/>
    </xf>
    <xf borderId="6" fillId="7" fontId="6" numFmtId="164" xfId="0" applyAlignment="1" applyBorder="1" applyFont="1" applyNumberFormat="1">
      <alignment horizontal="center"/>
    </xf>
    <xf borderId="0" fillId="8" fontId="6" numFmtId="164" xfId="0" applyAlignment="1" applyFont="1" applyNumberFormat="1">
      <alignment horizontal="left"/>
    </xf>
    <xf borderId="10" fillId="7" fontId="6" numFmtId="165" xfId="0" applyAlignment="1" applyBorder="1" applyFont="1" applyNumberFormat="1">
      <alignment horizontal="center"/>
    </xf>
    <xf borderId="5" fillId="8" fontId="6" numFmtId="4" xfId="0" applyAlignment="1" applyBorder="1" applyFont="1" applyNumberFormat="1">
      <alignment horizontal="left"/>
    </xf>
    <xf borderId="6" fillId="7" fontId="6" numFmtId="165" xfId="0" applyAlignment="1" applyBorder="1" applyFont="1" applyNumberFormat="1">
      <alignment horizontal="center"/>
    </xf>
    <xf borderId="9" fillId="8" fontId="6" numFmtId="165" xfId="0" applyAlignment="1" applyBorder="1" applyFont="1" applyNumberFormat="1">
      <alignment horizontal="left"/>
    </xf>
    <xf borderId="8" fillId="7" fontId="6" numFmtId="167" xfId="0" applyAlignment="1" applyBorder="1" applyFont="1" applyNumberFormat="1">
      <alignment horizontal="center"/>
    </xf>
    <xf borderId="5" fillId="8" fontId="6" numFmtId="165" xfId="0" applyAlignment="1" applyBorder="1" applyFont="1" applyNumberFormat="1">
      <alignment horizontal="left"/>
    </xf>
    <xf borderId="0" fillId="8" fontId="6" numFmtId="165" xfId="0" applyAlignment="1" applyFont="1" applyNumberFormat="1">
      <alignment horizontal="left"/>
    </xf>
    <xf borderId="5" fillId="8" fontId="6" numFmtId="166" xfId="0" applyAlignment="1" applyBorder="1" applyFont="1" applyNumberFormat="1">
      <alignment horizontal="left"/>
    </xf>
    <xf borderId="0" fillId="9" fontId="6" numFmtId="165" xfId="0" applyAlignment="1" applyFill="1" applyFont="1" applyNumberFormat="1">
      <alignment horizontal="center" readingOrder="0"/>
    </xf>
    <xf borderId="0" fillId="9" fontId="10" numFmtId="0" xfId="0" applyAlignment="1" applyFont="1">
      <alignment horizontal="center" vertical="bottom"/>
    </xf>
    <xf borderId="0" fillId="7" fontId="6" numFmtId="0" xfId="0" applyAlignment="1" applyFont="1">
      <alignment horizontal="left"/>
    </xf>
    <xf borderId="0" fillId="7" fontId="6" numFmtId="0" xfId="0" applyAlignment="1" applyFont="1">
      <alignment horizontal="center" readingOrder="0"/>
    </xf>
    <xf borderId="0" fillId="8" fontId="10" numFmtId="0" xfId="0" applyAlignment="1" applyFont="1">
      <alignment shrinkToFit="0" vertical="bottom" wrapText="0"/>
    </xf>
    <xf borderId="0" fillId="8" fontId="6" numFmtId="0" xfId="0" applyAlignment="1" applyFont="1">
      <alignment horizontal="left"/>
    </xf>
    <xf borderId="0" fillId="9" fontId="6" numFmtId="165" xfId="0" applyAlignment="1" applyFont="1" applyNumberFormat="1">
      <alignment horizontal="center"/>
    </xf>
    <xf borderId="0" fillId="9" fontId="6" numFmtId="0" xfId="0" applyAlignment="1" applyFont="1">
      <alignment horizontal="center" readingOrder="0"/>
    </xf>
    <xf borderId="0" fillId="8" fontId="6" numFmtId="0" xfId="0" applyAlignment="1" applyFont="1">
      <alignment horizontal="left"/>
    </xf>
    <xf borderId="0" fillId="7" fontId="6" numFmtId="0" xfId="0" applyFont="1"/>
    <xf borderId="0" fillId="7" fontId="6" numFmtId="0" xfId="0" applyFont="1"/>
    <xf borderId="0" fillId="7" fontId="10" numFmtId="0" xfId="0" applyAlignment="1" applyFont="1">
      <alignment horizontal="center" vertical="bottom"/>
    </xf>
    <xf borderId="6" fillId="7" fontId="6" numFmtId="0" xfId="0" applyBorder="1" applyFont="1"/>
    <xf borderId="5" fillId="7" fontId="6" numFmtId="166" xfId="0" applyAlignment="1" applyBorder="1" applyFont="1" applyNumberFormat="1">
      <alignment horizontal="left" readingOrder="0"/>
    </xf>
    <xf borderId="6" fillId="10" fontId="12" numFmtId="164" xfId="0" applyAlignment="1" applyBorder="1" applyFill="1" applyFont="1" applyNumberFormat="1">
      <alignment horizontal="center"/>
    </xf>
    <xf borderId="6" fillId="8" fontId="6" numFmtId="2" xfId="0" applyAlignment="1" applyBorder="1" applyFont="1" applyNumberFormat="1">
      <alignment horizontal="left"/>
    </xf>
    <xf borderId="11" fillId="8" fontId="6" numFmtId="165" xfId="0" applyAlignment="1" applyBorder="1" applyFont="1" applyNumberFormat="1">
      <alignment horizontal="center"/>
    </xf>
    <xf borderId="6" fillId="8" fontId="6" numFmtId="167" xfId="0" applyAlignment="1" applyBorder="1" applyFont="1" applyNumberFormat="1">
      <alignment horizontal="center"/>
    </xf>
    <xf borderId="0" fillId="0" fontId="9" numFmtId="0" xfId="0" applyAlignment="1" applyFont="1">
      <alignment readingOrder="0"/>
    </xf>
    <xf borderId="0" fillId="0" fontId="9" numFmtId="165" xfId="0" applyFont="1" applyNumberFormat="1"/>
    <xf borderId="0" fillId="0" fontId="8" numFmtId="0" xfId="0" applyAlignment="1" applyFont="1">
      <alignment horizontal="center"/>
    </xf>
    <xf borderId="0" fillId="0" fontId="1" numFmtId="0" xfId="0" applyFont="1"/>
    <xf borderId="0" fillId="9" fontId="6" numFmtId="165" xfId="0" applyAlignment="1" applyFont="1" applyNumberFormat="1">
      <alignment horizontal="center"/>
    </xf>
    <xf borderId="0" fillId="7" fontId="6" numFmtId="165" xfId="0" applyAlignment="1" applyFont="1" applyNumberFormat="1">
      <alignment horizontal="center"/>
    </xf>
    <xf borderId="0" fillId="9" fontId="6" numFmtId="0" xfId="0" applyAlignment="1" applyFont="1">
      <alignment horizontal="center"/>
    </xf>
    <xf borderId="0" fillId="7" fontId="6" numFmtId="165" xfId="0" applyAlignment="1" applyFont="1" applyNumberFormat="1">
      <alignment horizontal="center" readingOrder="0"/>
    </xf>
    <xf borderId="0" fillId="8" fontId="6" numFmtId="1" xfId="0" applyAlignment="1" applyFont="1" applyNumberFormat="1">
      <alignment horizontal="left"/>
    </xf>
    <xf borderId="0" fillId="8" fontId="6" numFmtId="4" xfId="0" applyAlignment="1" applyFont="1" applyNumberFormat="1">
      <alignment horizontal="left"/>
    </xf>
    <xf borderId="0" fillId="8" fontId="6" numFmtId="166" xfId="0" applyAlignment="1" applyFont="1" applyNumberFormat="1">
      <alignment horizontal="left"/>
    </xf>
    <xf borderId="0" fillId="7" fontId="6" numFmtId="1" xfId="0" applyAlignment="1" applyFont="1" applyNumberFormat="1">
      <alignment horizontal="left"/>
    </xf>
    <xf borderId="0" fillId="7" fontId="13" numFmtId="0" xfId="0" applyFont="1"/>
    <xf borderId="5" fillId="8" fontId="6" numFmtId="4" xfId="0" applyAlignment="1" applyBorder="1" applyFont="1" applyNumberFormat="1">
      <alignment horizontal="left" readingOrder="0"/>
    </xf>
    <xf borderId="9" fillId="8" fontId="6" numFmtId="165" xfId="0" applyAlignment="1" applyBorder="1" applyFont="1" applyNumberFormat="1">
      <alignment horizontal="left" readingOrder="0"/>
    </xf>
    <xf borderId="12" fillId="7" fontId="10" numFmtId="0" xfId="0" applyAlignment="1" applyBorder="1" applyFont="1">
      <alignment horizontal="center" vertical="bottom"/>
    </xf>
    <xf borderId="12" fillId="9" fontId="6" numFmtId="165" xfId="0" applyAlignment="1" applyBorder="1" applyFont="1" applyNumberFormat="1">
      <alignment horizontal="center" readingOrder="0"/>
    </xf>
    <xf borderId="5" fillId="7" fontId="6" numFmtId="4" xfId="0" applyAlignment="1" applyBorder="1" applyFont="1" applyNumberFormat="1">
      <alignment horizontal="left" readingOrder="0"/>
    </xf>
    <xf borderId="5" fillId="7" fontId="6" numFmtId="165" xfId="0" applyAlignment="1" applyBorder="1" applyFont="1" applyNumberFormat="1">
      <alignment horizontal="left" readingOrder="0"/>
    </xf>
    <xf borderId="12" fillId="7" fontId="6" numFmtId="0" xfId="0" applyAlignment="1" applyBorder="1" applyFont="1">
      <alignment horizontal="center" readingOrder="0"/>
    </xf>
    <xf borderId="12" fillId="9" fontId="6" numFmtId="0" xfId="0" applyAlignment="1" applyBorder="1" applyFont="1">
      <alignment horizontal="center" readingOrder="0"/>
    </xf>
    <xf borderId="13" fillId="8" fontId="6" numFmtId="165" xfId="0" applyAlignment="1" applyBorder="1" applyFont="1" applyNumberFormat="1">
      <alignment horizontal="left"/>
    </xf>
    <xf borderId="0" fillId="0" fontId="6" numFmtId="165" xfId="0" applyAlignment="1" applyFont="1" applyNumberFormat="1">
      <alignment horizontal="center" readingOrder="0"/>
    </xf>
    <xf borderId="0" fillId="0" fontId="6" numFmtId="0" xfId="0" applyAlignment="1" applyFont="1">
      <alignment horizontal="center" readingOrder="0"/>
    </xf>
    <xf borderId="0" fillId="0" fontId="1" numFmtId="0" xfId="0" applyAlignment="1" applyFont="1">
      <alignment readingOrder="0" shrinkToFit="0" vertical="bottom" wrapText="0"/>
    </xf>
    <xf borderId="0" fillId="7" fontId="10" numFmtId="0" xfId="0" applyAlignment="1" applyFont="1">
      <alignment readingOrder="0" shrinkToFit="0" vertical="bottom" wrapText="0"/>
    </xf>
    <xf borderId="0" fillId="7" fontId="10" numFmtId="0" xfId="0" applyAlignment="1" applyFont="1">
      <alignment shrinkToFit="0" vertical="bottom" wrapText="0"/>
    </xf>
    <xf borderId="0" fillId="7" fontId="6" numFmtId="0" xfId="0" applyAlignment="1" applyFont="1">
      <alignment horizontal="left" readingOrder="0"/>
    </xf>
    <xf borderId="0" fillId="0" fontId="6" numFmtId="165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165" xfId="0" applyAlignment="1" applyFont="1" applyNumberFormat="1">
      <alignment horizontal="center"/>
    </xf>
    <xf borderId="5" fillId="0" fontId="6" numFmtId="0" xfId="0" applyAlignment="1" applyBorder="1" applyFont="1">
      <alignment horizontal="center"/>
    </xf>
    <xf borderId="0" fillId="0" fontId="6" numFmtId="165" xfId="0" applyAlignment="1" applyFont="1" applyNumberFormat="1">
      <alignment horizontal="center"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Excluded regions 2020 (Current)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D30" displayName="Table_1" id="1">
  <tableColumns count="4">
    <tableColumn name="Country code" id="1"/>
    <tableColumn name="Country" id="2"/>
    <tableColumn name="Region" id="3"/>
    <tableColumn name="Exclusion reason" id="4"/>
  </tableColumns>
  <tableStyleInfo name="Excluded regions 2020 (Current)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6.43"/>
    <col customWidth="1" min="2" max="2" width="11.43"/>
    <col customWidth="1" min="3" max="3" width="32.29"/>
    <col customWidth="1" min="4" max="4" width="29.43"/>
    <col customWidth="1" min="5" max="5" width="12.71"/>
    <col customWidth="1" min="6" max="6" width="12.14"/>
    <col customWidth="1" min="7" max="7" width="14.29"/>
    <col customWidth="1" min="8" max="8" width="16.14"/>
    <col customWidth="1" min="9" max="9" width="14.14"/>
    <col customWidth="1" min="10" max="13" width="13.57"/>
    <col customWidth="1" min="14" max="14" width="13.71"/>
    <col customWidth="1" min="15" max="15" width="13.57"/>
    <col customWidth="1" min="16" max="16" width="15.0"/>
    <col customWidth="1" hidden="1" min="17" max="17" width="18.43"/>
    <col customWidth="1" hidden="1" min="18" max="18" width="19.43"/>
    <col customWidth="1" hidden="1" min="19" max="19" width="16.57"/>
    <col customWidth="1" hidden="1" min="20" max="20" width="19.43"/>
    <col hidden="1" min="21" max="21" width="14.43"/>
  </cols>
  <sheetData>
    <row r="1" ht="36.0" customHeight="1">
      <c r="A1" s="1"/>
      <c r="B1" s="5" t="s">
        <v>1</v>
      </c>
      <c r="Q1" s="7" t="s">
        <v>6</v>
      </c>
    </row>
    <row r="2">
      <c r="A2" s="1" t="s">
        <v>7</v>
      </c>
      <c r="B2" s="9" t="s">
        <v>0</v>
      </c>
      <c r="C2" s="9" t="s">
        <v>9</v>
      </c>
      <c r="D2" s="11" t="s">
        <v>10</v>
      </c>
      <c r="E2" s="11" t="s">
        <v>12</v>
      </c>
      <c r="F2" s="13" t="s">
        <v>13</v>
      </c>
      <c r="G2" s="11" t="s">
        <v>16</v>
      </c>
      <c r="H2" s="11" t="s">
        <v>17</v>
      </c>
      <c r="I2" s="15" t="s">
        <v>18</v>
      </c>
      <c r="J2" s="11" t="s">
        <v>19</v>
      </c>
      <c r="K2" s="11" t="s">
        <v>20</v>
      </c>
      <c r="L2" s="11" t="s">
        <v>21</v>
      </c>
      <c r="M2" s="11" t="s">
        <v>22</v>
      </c>
      <c r="N2" s="11" t="s">
        <v>23</v>
      </c>
      <c r="O2" s="11" t="s">
        <v>24</v>
      </c>
      <c r="P2" s="17" t="s">
        <v>25</v>
      </c>
      <c r="Q2" s="18" t="s">
        <v>26</v>
      </c>
      <c r="R2" s="18" t="s">
        <v>27</v>
      </c>
      <c r="S2" s="18" t="s">
        <v>28</v>
      </c>
      <c r="T2" s="18" t="s">
        <v>29</v>
      </c>
      <c r="U2" s="20" t="s">
        <v>30</v>
      </c>
    </row>
    <row r="3">
      <c r="A3" s="22">
        <v>1.0</v>
      </c>
      <c r="B3" s="30" t="s">
        <v>31</v>
      </c>
      <c r="C3" s="30" t="s">
        <v>46</v>
      </c>
      <c r="D3" s="32" t="s">
        <v>48</v>
      </c>
      <c r="E3" s="34">
        <v>41.0</v>
      </c>
      <c r="F3" s="36" t="s">
        <v>64</v>
      </c>
      <c r="G3" s="38">
        <v>0.00194</v>
      </c>
      <c r="H3" s="43">
        <v>3400.0</v>
      </c>
      <c r="I3" s="45">
        <v>6.596</v>
      </c>
      <c r="J3" s="43">
        <v>1300.0</v>
      </c>
      <c r="K3" s="47">
        <v>2.5220000000000002</v>
      </c>
      <c r="L3" s="43">
        <v>32500.0</v>
      </c>
      <c r="M3" s="47">
        <v>63.050000000000004</v>
      </c>
      <c r="N3" s="43">
        <v>1700.0</v>
      </c>
      <c r="O3" s="49">
        <v>3.298</v>
      </c>
      <c r="P3" s="51">
        <v>43833.0</v>
      </c>
      <c r="Q3" s="53">
        <v>12.99878861788616</v>
      </c>
      <c r="R3" s="57">
        <f t="shared" ref="R3:R7" si="1">I3-Q3</f>
        <v>-6.402788618</v>
      </c>
      <c r="S3" s="53">
        <v>4.297903815210013</v>
      </c>
      <c r="T3" s="57">
        <f>O3-S3</f>
        <v>-0.9999038152</v>
      </c>
      <c r="U3" s="60">
        <v>7.0</v>
      </c>
    </row>
    <row r="4">
      <c r="A4" s="22">
        <v>2.0</v>
      </c>
      <c r="B4" s="62" t="s">
        <v>66</v>
      </c>
      <c r="C4" s="62" t="s">
        <v>73</v>
      </c>
      <c r="D4" s="64" t="s">
        <v>74</v>
      </c>
      <c r="E4" s="66">
        <v>14.0</v>
      </c>
      <c r="F4" s="68" t="s">
        <v>75</v>
      </c>
      <c r="G4" s="70">
        <v>0.04172197</v>
      </c>
      <c r="H4" s="72">
        <v>159.20833333333334</v>
      </c>
      <c r="I4" s="74">
        <v>6.642485307083334</v>
      </c>
      <c r="J4" s="72">
        <v>75.0</v>
      </c>
      <c r="K4" s="76">
        <v>3.1291477499999996</v>
      </c>
      <c r="L4" s="72">
        <v>311.5</v>
      </c>
      <c r="M4" s="76">
        <v>12.996393654999999</v>
      </c>
      <c r="N4" s="72">
        <v>1.5920833333333335</v>
      </c>
      <c r="O4" s="77">
        <v>0.06642485307083333</v>
      </c>
      <c r="P4" s="78">
        <v>43819.0</v>
      </c>
      <c r="Q4" s="79">
        <v>5.0</v>
      </c>
      <c r="R4" s="79">
        <f t="shared" si="1"/>
        <v>1.642485307</v>
      </c>
      <c r="S4" s="79" t="s">
        <v>127</v>
      </c>
      <c r="T4" s="79" t="s">
        <v>130</v>
      </c>
      <c r="U4" s="80">
        <v>1.0</v>
      </c>
    </row>
    <row r="5">
      <c r="A5" s="22">
        <v>3.0</v>
      </c>
      <c r="B5" s="30" t="s">
        <v>115</v>
      </c>
      <c r="C5" s="30" t="s">
        <v>116</v>
      </c>
      <c r="D5" s="81" t="s">
        <v>74</v>
      </c>
      <c r="E5" s="34">
        <v>23.0</v>
      </c>
      <c r="F5" s="36" t="s">
        <v>117</v>
      </c>
      <c r="G5" s="38">
        <v>0.01633</v>
      </c>
      <c r="H5" s="43">
        <v>450.0</v>
      </c>
      <c r="I5" s="45">
        <v>7.3485000000000005</v>
      </c>
      <c r="J5" s="43">
        <v>265.0</v>
      </c>
      <c r="K5" s="47">
        <v>4.32745</v>
      </c>
      <c r="L5" s="43">
        <v>2000.0</v>
      </c>
      <c r="M5" s="47">
        <v>32.660000000000004</v>
      </c>
      <c r="N5" s="43">
        <v>5.74</v>
      </c>
      <c r="O5" s="49">
        <v>0.0937342</v>
      </c>
      <c r="P5" s="51">
        <v>43830.0</v>
      </c>
      <c r="Q5" s="53">
        <v>9.770350595238096</v>
      </c>
      <c r="R5" s="57">
        <f t="shared" si="1"/>
        <v>-2.421850595</v>
      </c>
      <c r="S5" s="53">
        <v>0.3174132447619047</v>
      </c>
      <c r="T5" s="57">
        <f t="shared" ref="T5:T7" si="2">O5-S5</f>
        <v>-0.2236790448</v>
      </c>
      <c r="U5" s="82">
        <v>4.0</v>
      </c>
    </row>
    <row r="6">
      <c r="A6" s="22">
        <v>4.0</v>
      </c>
      <c r="B6" s="83" t="s">
        <v>132</v>
      </c>
      <c r="C6" s="83" t="s">
        <v>133</v>
      </c>
      <c r="D6" s="84" t="s">
        <v>134</v>
      </c>
      <c r="E6" s="66">
        <v>13.0</v>
      </c>
      <c r="F6" s="68" t="s">
        <v>135</v>
      </c>
      <c r="G6" s="70">
        <v>0.2329377</v>
      </c>
      <c r="H6" s="72">
        <v>35.0</v>
      </c>
      <c r="I6" s="74">
        <v>8.1528195</v>
      </c>
      <c r="J6" s="72">
        <v>26.0</v>
      </c>
      <c r="K6" s="76">
        <v>6.0563801999999995</v>
      </c>
      <c r="L6" s="72">
        <v>55.0</v>
      </c>
      <c r="M6" s="76">
        <v>12.8115735</v>
      </c>
      <c r="N6" s="72">
        <v>0.09</v>
      </c>
      <c r="O6" s="77">
        <v>0.020964392999999998</v>
      </c>
      <c r="P6" s="78">
        <v>43830.0</v>
      </c>
      <c r="Q6" s="85">
        <v>14.419079744</v>
      </c>
      <c r="R6" s="79">
        <f t="shared" si="1"/>
        <v>-6.266260244</v>
      </c>
      <c r="S6" s="85">
        <v>0.6641481570966666</v>
      </c>
      <c r="T6" s="79">
        <f t="shared" si="2"/>
        <v>-0.6431837641</v>
      </c>
      <c r="U6" s="86">
        <v>10.0</v>
      </c>
    </row>
    <row r="7">
      <c r="A7" s="22">
        <v>5.0</v>
      </c>
      <c r="B7" s="30" t="s">
        <v>118</v>
      </c>
      <c r="C7" s="30" t="s">
        <v>119</v>
      </c>
      <c r="D7" s="81" t="s">
        <v>74</v>
      </c>
      <c r="E7" s="34">
        <v>14.0</v>
      </c>
      <c r="F7" s="36" t="s">
        <v>120</v>
      </c>
      <c r="G7" s="38">
        <v>0.47</v>
      </c>
      <c r="H7" s="43">
        <v>21.0</v>
      </c>
      <c r="I7" s="45">
        <v>9.87</v>
      </c>
      <c r="J7" s="43">
        <v>13.5</v>
      </c>
      <c r="K7" s="47">
        <v>6.345</v>
      </c>
      <c r="L7" s="43">
        <v>42.0</v>
      </c>
      <c r="M7" s="47">
        <v>19.74</v>
      </c>
      <c r="N7" s="43">
        <v>1.964461876417234</v>
      </c>
      <c r="O7" s="49">
        <v>0.9232970819160999</v>
      </c>
      <c r="P7" s="51">
        <v>43802.0</v>
      </c>
      <c r="Q7" s="53">
        <v>10.457045454545455</v>
      </c>
      <c r="R7" s="57">
        <f t="shared" si="1"/>
        <v>-0.5870454545</v>
      </c>
      <c r="S7" s="53">
        <v>0.7529372887073865</v>
      </c>
      <c r="T7" s="57">
        <f t="shared" si="2"/>
        <v>0.1703597932</v>
      </c>
      <c r="U7" s="82">
        <v>5.0</v>
      </c>
    </row>
    <row r="8">
      <c r="A8" s="22">
        <v>6.0</v>
      </c>
      <c r="B8" s="83" t="s">
        <v>196</v>
      </c>
      <c r="C8" s="83" t="s">
        <v>197</v>
      </c>
      <c r="D8" s="84" t="s">
        <v>68</v>
      </c>
      <c r="E8" s="66">
        <v>1.0</v>
      </c>
      <c r="F8" s="68" t="s">
        <v>201</v>
      </c>
      <c r="G8" s="70">
        <v>0.0141472</v>
      </c>
      <c r="H8" s="72">
        <v>736.5</v>
      </c>
      <c r="I8" s="74">
        <v>10.4194128</v>
      </c>
      <c r="J8" s="72">
        <v>736.5</v>
      </c>
      <c r="K8" s="76">
        <v>10.4194128</v>
      </c>
      <c r="L8" s="72">
        <v>736.5</v>
      </c>
      <c r="M8" s="76">
        <v>10.4194128</v>
      </c>
      <c r="N8" s="72">
        <v>368.25</v>
      </c>
      <c r="O8" s="77">
        <v>5.2097064</v>
      </c>
      <c r="P8" s="78">
        <v>43802.0</v>
      </c>
      <c r="Q8" s="79" t="s">
        <v>130</v>
      </c>
      <c r="R8" s="79" t="s">
        <v>130</v>
      </c>
      <c r="S8" s="79" t="s">
        <v>130</v>
      </c>
      <c r="T8" s="79" t="s">
        <v>130</v>
      </c>
      <c r="U8" s="86" t="s">
        <v>130</v>
      </c>
    </row>
    <row r="9">
      <c r="A9" s="22">
        <v>7.0</v>
      </c>
      <c r="B9" s="30" t="s">
        <v>112</v>
      </c>
      <c r="C9" s="30" t="s">
        <v>113</v>
      </c>
      <c r="D9" s="32" t="s">
        <v>68</v>
      </c>
      <c r="E9" s="34">
        <v>35.0</v>
      </c>
      <c r="F9" s="36" t="s">
        <v>114</v>
      </c>
      <c r="G9" s="38">
        <v>3.0E-5</v>
      </c>
      <c r="H9" s="43">
        <v>350000.0</v>
      </c>
      <c r="I9" s="45">
        <v>10.5</v>
      </c>
      <c r="J9" s="43">
        <v>10416.666666666666</v>
      </c>
      <c r="K9" s="47">
        <v>0.3125</v>
      </c>
      <c r="L9" s="43">
        <v>860000.0</v>
      </c>
      <c r="M9" s="47">
        <v>25.8</v>
      </c>
      <c r="N9" s="43">
        <v>120065.10416666666</v>
      </c>
      <c r="O9" s="49">
        <v>3.6019531249999996</v>
      </c>
      <c r="P9" s="51">
        <v>43836.0</v>
      </c>
      <c r="Q9" s="53">
        <v>8.200399013888887</v>
      </c>
      <c r="R9" s="57">
        <f t="shared" ref="R9:R21" si="3">I9-Q9</f>
        <v>2.299600986</v>
      </c>
      <c r="S9" s="53">
        <v>2.8853227304786397</v>
      </c>
      <c r="T9" s="57">
        <f t="shared" ref="T9:T11" si="4">O9-S9</f>
        <v>0.7166303945</v>
      </c>
      <c r="U9" s="82">
        <v>3.0</v>
      </c>
    </row>
    <row r="10">
      <c r="A10" s="22">
        <v>8.0</v>
      </c>
      <c r="B10" s="83" t="s">
        <v>142</v>
      </c>
      <c r="C10" s="83" t="s">
        <v>143</v>
      </c>
      <c r="D10" s="87" t="s">
        <v>74</v>
      </c>
      <c r="E10" s="66">
        <v>18.0</v>
      </c>
      <c r="F10" s="68" t="s">
        <v>144</v>
      </c>
      <c r="G10" s="70">
        <v>0.002642428</v>
      </c>
      <c r="H10" s="72">
        <v>4199.5</v>
      </c>
      <c r="I10" s="74">
        <v>11.096876386</v>
      </c>
      <c r="J10" s="72">
        <v>2299.0</v>
      </c>
      <c r="K10" s="76">
        <v>6.074941972</v>
      </c>
      <c r="L10" s="72">
        <v>19900.0</v>
      </c>
      <c r="M10" s="76">
        <v>52.5843172</v>
      </c>
      <c r="N10" s="72">
        <v>3876.1030700231477</v>
      </c>
      <c r="O10" s="77">
        <v>10.242323283115127</v>
      </c>
      <c r="P10" s="78">
        <v>43815.0</v>
      </c>
      <c r="Q10" s="85">
        <v>16.140757035953285</v>
      </c>
      <c r="R10" s="79">
        <f t="shared" si="3"/>
        <v>-5.04388065</v>
      </c>
      <c r="S10" s="85">
        <v>11.233783946639441</v>
      </c>
      <c r="T10" s="79">
        <f t="shared" si="4"/>
        <v>-0.9914606635</v>
      </c>
      <c r="U10" s="86">
        <v>13.0</v>
      </c>
    </row>
    <row r="11">
      <c r="A11" s="22">
        <v>9.0</v>
      </c>
      <c r="B11" s="30" t="s">
        <v>148</v>
      </c>
      <c r="C11" s="30" t="s">
        <v>149</v>
      </c>
      <c r="D11" s="32" t="s">
        <v>150</v>
      </c>
      <c r="E11" s="34">
        <v>18.0</v>
      </c>
      <c r="F11" s="36" t="s">
        <v>151</v>
      </c>
      <c r="G11" s="38">
        <v>1.112985</v>
      </c>
      <c r="H11" s="43">
        <v>10.0125</v>
      </c>
      <c r="I11" s="45">
        <v>11.143762312499998</v>
      </c>
      <c r="J11" s="43">
        <v>5.900000000000001</v>
      </c>
      <c r="K11" s="47">
        <v>6.5666115000000005</v>
      </c>
      <c r="L11" s="43">
        <v>21.208333333333332</v>
      </c>
      <c r="M11" s="47">
        <v>23.604556874999997</v>
      </c>
      <c r="N11" s="43">
        <v>0.057568090320173654</v>
      </c>
      <c r="O11" s="49">
        <v>0.06407242100499846</v>
      </c>
      <c r="P11" s="51">
        <v>43816.0</v>
      </c>
      <c r="Q11" s="53">
        <v>16.835939195833326</v>
      </c>
      <c r="R11" s="57">
        <f t="shared" si="3"/>
        <v>-5.692176883</v>
      </c>
      <c r="S11" s="53">
        <v>0.08715205952701387</v>
      </c>
      <c r="T11" s="57">
        <f t="shared" si="4"/>
        <v>-0.02307963852</v>
      </c>
      <c r="U11" s="82">
        <v>15.0</v>
      </c>
    </row>
    <row r="12">
      <c r="A12" s="22">
        <v>10.0</v>
      </c>
      <c r="B12" s="62" t="s">
        <v>256</v>
      </c>
      <c r="C12" s="62" t="s">
        <v>257</v>
      </c>
      <c r="D12" s="64" t="s">
        <v>68</v>
      </c>
      <c r="E12" s="66">
        <v>9.0</v>
      </c>
      <c r="F12" s="68" t="s">
        <v>261</v>
      </c>
      <c r="G12" s="70">
        <v>4.319596E-5</v>
      </c>
      <c r="H12" s="72">
        <v>260000.0</v>
      </c>
      <c r="I12" s="74">
        <v>11.2309496</v>
      </c>
      <c r="J12" s="72">
        <v>165000.0</v>
      </c>
      <c r="K12" s="76">
        <v>7.1273334</v>
      </c>
      <c r="L12" s="72">
        <v>770000.0</v>
      </c>
      <c r="M12" s="76">
        <v>33.2608892</v>
      </c>
      <c r="N12" s="72">
        <v>5500.0</v>
      </c>
      <c r="O12" s="77">
        <v>0.23757778000000002</v>
      </c>
      <c r="P12" s="78">
        <v>43822.0</v>
      </c>
      <c r="Q12" s="79">
        <v>69.63</v>
      </c>
      <c r="R12" s="79">
        <f t="shared" si="3"/>
        <v>-58.3990504</v>
      </c>
      <c r="S12" s="79" t="s">
        <v>270</v>
      </c>
      <c r="T12" s="79" t="s">
        <v>130</v>
      </c>
      <c r="U12" s="80">
        <v>124.0</v>
      </c>
    </row>
    <row r="13">
      <c r="A13" s="22">
        <v>11.0</v>
      </c>
      <c r="B13" s="88" t="s">
        <v>170</v>
      </c>
      <c r="C13" s="88" t="s">
        <v>171</v>
      </c>
      <c r="D13" s="89" t="s">
        <v>74</v>
      </c>
      <c r="E13" s="34">
        <v>23.0</v>
      </c>
      <c r="F13" s="36" t="s">
        <v>172</v>
      </c>
      <c r="G13" s="38">
        <v>1.0520778E-4</v>
      </c>
      <c r="H13" s="43">
        <v>108750.0</v>
      </c>
      <c r="I13" s="45">
        <v>11.441346075</v>
      </c>
      <c r="J13" s="43">
        <v>20000.0</v>
      </c>
      <c r="K13" s="47">
        <v>2.1041556</v>
      </c>
      <c r="L13" s="43">
        <v>609356.6666666666</v>
      </c>
      <c r="M13" s="47">
        <v>64.1090621282</v>
      </c>
      <c r="N13" s="43">
        <v>10000.0</v>
      </c>
      <c r="O13" s="49">
        <v>1.0520778</v>
      </c>
      <c r="P13" s="51">
        <v>43819.0</v>
      </c>
      <c r="Q13" s="57">
        <v>21.26</v>
      </c>
      <c r="R13" s="57">
        <f t="shared" si="3"/>
        <v>-9.818653925</v>
      </c>
      <c r="S13" s="57" t="s">
        <v>290</v>
      </c>
      <c r="T13" s="57" t="s">
        <v>130</v>
      </c>
      <c r="U13" s="90">
        <v>23.0</v>
      </c>
    </row>
    <row r="14">
      <c r="A14" s="22">
        <v>12.0</v>
      </c>
      <c r="B14" s="83" t="s">
        <v>121</v>
      </c>
      <c r="C14" s="83" t="s">
        <v>122</v>
      </c>
      <c r="D14" s="87" t="s">
        <v>74</v>
      </c>
      <c r="E14" s="66">
        <v>11.0</v>
      </c>
      <c r="F14" s="68" t="s">
        <v>123</v>
      </c>
      <c r="G14" s="70">
        <v>0.05787</v>
      </c>
      <c r="H14" s="72">
        <v>200.0</v>
      </c>
      <c r="I14" s="74">
        <v>11.574</v>
      </c>
      <c r="J14" s="72">
        <v>49.0</v>
      </c>
      <c r="K14" s="76">
        <v>2.83563</v>
      </c>
      <c r="L14" s="72">
        <v>300.0</v>
      </c>
      <c r="M14" s="76">
        <v>17.361</v>
      </c>
      <c r="N14" s="72">
        <v>4.370303030303031</v>
      </c>
      <c r="O14" s="77">
        <v>0.2529094363636364</v>
      </c>
      <c r="P14" s="78">
        <v>43816.0</v>
      </c>
      <c r="Q14" s="85">
        <v>11.279953636363636</v>
      </c>
      <c r="R14" s="79">
        <f t="shared" si="3"/>
        <v>0.2940463636</v>
      </c>
      <c r="S14" s="85">
        <v>0.2749432666666667</v>
      </c>
      <c r="T14" s="79">
        <f t="shared" ref="T14:T17" si="5">O14-S14</f>
        <v>-0.0220338303</v>
      </c>
      <c r="U14" s="86">
        <v>6.0</v>
      </c>
    </row>
    <row r="15">
      <c r="A15" s="22">
        <v>13.0</v>
      </c>
      <c r="B15" s="30" t="s">
        <v>145</v>
      </c>
      <c r="C15" s="30" t="s">
        <v>146</v>
      </c>
      <c r="D15" s="32" t="s">
        <v>68</v>
      </c>
      <c r="E15" s="34">
        <v>30.0</v>
      </c>
      <c r="F15" s="36" t="s">
        <v>147</v>
      </c>
      <c r="G15" s="38">
        <v>0.008842213</v>
      </c>
      <c r="H15" s="43">
        <v>1362.5</v>
      </c>
      <c r="I15" s="45">
        <v>12.0475152125</v>
      </c>
      <c r="J15" s="43">
        <v>98.33333333333333</v>
      </c>
      <c r="K15" s="47">
        <v>0.8694842783333333</v>
      </c>
      <c r="L15" s="43">
        <v>7125.0</v>
      </c>
      <c r="M15" s="47">
        <v>63.000767625</v>
      </c>
      <c r="N15" s="43">
        <v>55.833333333333336</v>
      </c>
      <c r="O15" s="49">
        <v>0.49369022583333333</v>
      </c>
      <c r="P15" s="51">
        <v>43829.0</v>
      </c>
      <c r="Q15" s="53">
        <v>16.473788334193543</v>
      </c>
      <c r="R15" s="57">
        <f t="shared" si="3"/>
        <v>-4.426273122</v>
      </c>
      <c r="S15" s="53">
        <v>1.3721908984779403</v>
      </c>
      <c r="T15" s="57">
        <f t="shared" si="5"/>
        <v>-0.8785006726</v>
      </c>
      <c r="U15" s="82">
        <v>14.0</v>
      </c>
    </row>
    <row r="16">
      <c r="A16" s="22">
        <v>14.0</v>
      </c>
      <c r="B16" s="83" t="s">
        <v>152</v>
      </c>
      <c r="C16" s="83" t="s">
        <v>153</v>
      </c>
      <c r="D16" s="84" t="s">
        <v>68</v>
      </c>
      <c r="E16" s="66">
        <v>14.0</v>
      </c>
      <c r="F16" s="68" t="s">
        <v>154</v>
      </c>
      <c r="G16" s="70">
        <v>3.7E-4</v>
      </c>
      <c r="H16" s="72">
        <v>34025.0</v>
      </c>
      <c r="I16" s="74">
        <v>12.58925</v>
      </c>
      <c r="J16" s="72">
        <v>19666.666666666668</v>
      </c>
      <c r="K16" s="76">
        <v>7.276666666666667</v>
      </c>
      <c r="L16" s="72">
        <v>80666.66666666667</v>
      </c>
      <c r="M16" s="76">
        <v>29.846666666666668</v>
      </c>
      <c r="N16" s="72">
        <v>9141.666666666668</v>
      </c>
      <c r="O16" s="77">
        <v>3.382416666666667</v>
      </c>
      <c r="P16" s="78">
        <v>43838.0</v>
      </c>
      <c r="Q16" s="85">
        <v>17.969289855072464</v>
      </c>
      <c r="R16" s="79">
        <f t="shared" si="3"/>
        <v>-5.380039855</v>
      </c>
      <c r="S16" s="85">
        <v>3.873336352657005</v>
      </c>
      <c r="T16" s="79">
        <f t="shared" si="5"/>
        <v>-0.490919686</v>
      </c>
      <c r="U16" s="86">
        <v>16.0</v>
      </c>
    </row>
    <row r="17">
      <c r="A17" s="22">
        <v>15.0</v>
      </c>
      <c r="B17" s="30" t="s">
        <v>204</v>
      </c>
      <c r="C17" s="30" t="s">
        <v>205</v>
      </c>
      <c r="D17" s="32" t="s">
        <v>68</v>
      </c>
      <c r="E17" s="34">
        <v>32.0</v>
      </c>
      <c r="F17" s="36" t="s">
        <v>206</v>
      </c>
      <c r="G17" s="38">
        <v>0.0141226</v>
      </c>
      <c r="H17" s="43">
        <v>913.4183333333334</v>
      </c>
      <c r="I17" s="45">
        <v>12.899841754333336</v>
      </c>
      <c r="J17" s="43">
        <v>449.0</v>
      </c>
      <c r="K17" s="47">
        <v>6.341047400000001</v>
      </c>
      <c r="L17" s="43">
        <v>3999.0</v>
      </c>
      <c r="M17" s="47">
        <v>56.4762774</v>
      </c>
      <c r="N17" s="43">
        <v>35.20290026041667</v>
      </c>
      <c r="O17" s="49">
        <v>0.49715647921776046</v>
      </c>
      <c r="P17" s="51">
        <v>43810.0</v>
      </c>
      <c r="Q17" s="53">
        <v>28.227361598023357</v>
      </c>
      <c r="R17" s="57">
        <f t="shared" si="3"/>
        <v>-15.32751984</v>
      </c>
      <c r="S17" s="53">
        <v>0.6009044530049025</v>
      </c>
      <c r="T17" s="57">
        <f t="shared" si="5"/>
        <v>-0.1037479738</v>
      </c>
      <c r="U17" s="82">
        <v>34.0</v>
      </c>
    </row>
    <row r="18">
      <c r="A18" s="22">
        <v>16.0</v>
      </c>
      <c r="B18" s="62" t="s">
        <v>139</v>
      </c>
      <c r="C18" s="62" t="s">
        <v>140</v>
      </c>
      <c r="D18" s="64" t="s">
        <v>48</v>
      </c>
      <c r="E18" s="66">
        <v>34.0</v>
      </c>
      <c r="F18" s="68" t="s">
        <v>141</v>
      </c>
      <c r="G18" s="70">
        <v>0.17034</v>
      </c>
      <c r="H18" s="72">
        <v>79.9</v>
      </c>
      <c r="I18" s="74">
        <v>13.610166</v>
      </c>
      <c r="J18" s="72">
        <v>23.99</v>
      </c>
      <c r="K18" s="76">
        <v>4.086456599999999</v>
      </c>
      <c r="L18" s="72">
        <v>289.9</v>
      </c>
      <c r="M18" s="76">
        <v>49.38156599999999</v>
      </c>
      <c r="N18" s="72">
        <v>3.329166666666667</v>
      </c>
      <c r="O18" s="77">
        <v>0.56709025</v>
      </c>
      <c r="P18" s="78">
        <v>43818.0</v>
      </c>
      <c r="Q18" s="79">
        <v>15.96</v>
      </c>
      <c r="R18" s="79">
        <f t="shared" si="3"/>
        <v>-2.349834</v>
      </c>
      <c r="S18" s="79" t="s">
        <v>339</v>
      </c>
      <c r="T18" s="79" t="s">
        <v>130</v>
      </c>
      <c r="U18" s="80">
        <v>12.0</v>
      </c>
    </row>
    <row r="19">
      <c r="A19" s="22">
        <v>17.0</v>
      </c>
      <c r="B19" s="30" t="s">
        <v>136</v>
      </c>
      <c r="C19" s="30" t="s">
        <v>137</v>
      </c>
      <c r="D19" s="81" t="s">
        <v>15</v>
      </c>
      <c r="E19" s="34">
        <v>24.0</v>
      </c>
      <c r="F19" s="36" t="s">
        <v>138</v>
      </c>
      <c r="G19" s="38">
        <v>0.01669888</v>
      </c>
      <c r="H19" s="43">
        <v>820.0</v>
      </c>
      <c r="I19" s="45">
        <v>13.6930816</v>
      </c>
      <c r="J19" s="43">
        <v>355.6000000000001</v>
      </c>
      <c r="K19" s="47">
        <v>5.938121728000001</v>
      </c>
      <c r="L19" s="43">
        <v>2799.0</v>
      </c>
      <c r="M19" s="47">
        <v>46.74016512</v>
      </c>
      <c r="N19" s="43">
        <v>52.7290775462963</v>
      </c>
      <c r="O19" s="49">
        <v>0.8805165384562964</v>
      </c>
      <c r="P19" s="51">
        <v>43798.0</v>
      </c>
      <c r="Q19" s="53">
        <v>15.513481583753082</v>
      </c>
      <c r="R19" s="57">
        <f t="shared" si="3"/>
        <v>-1.820399984</v>
      </c>
      <c r="S19" s="53">
        <v>1.290125428649218</v>
      </c>
      <c r="T19" s="57">
        <f t="shared" ref="T19:T21" si="6">O19-S19</f>
        <v>-0.4096088902</v>
      </c>
      <c r="U19" s="82">
        <v>11.0</v>
      </c>
    </row>
    <row r="20">
      <c r="A20" s="22">
        <v>18.0</v>
      </c>
      <c r="B20" s="83" t="s">
        <v>128</v>
      </c>
      <c r="C20" s="83" t="s">
        <v>129</v>
      </c>
      <c r="D20" s="84" t="s">
        <v>57</v>
      </c>
      <c r="E20" s="66">
        <v>25.0</v>
      </c>
      <c r="F20" s="68" t="s">
        <v>131</v>
      </c>
      <c r="G20" s="70">
        <v>0.06281321</v>
      </c>
      <c r="H20" s="72">
        <v>220.0</v>
      </c>
      <c r="I20" s="74">
        <v>13.818906199999999</v>
      </c>
      <c r="J20" s="72">
        <v>50.0</v>
      </c>
      <c r="K20" s="76">
        <v>3.1406604999999996</v>
      </c>
      <c r="L20" s="72">
        <v>525.0</v>
      </c>
      <c r="M20" s="76">
        <v>32.97693525</v>
      </c>
      <c r="N20" s="72">
        <v>95.36012410714288</v>
      </c>
      <c r="O20" s="77">
        <v>5.989875501168028</v>
      </c>
      <c r="P20" s="78">
        <v>43804.0</v>
      </c>
      <c r="Q20" s="85">
        <v>13.58100579828125</v>
      </c>
      <c r="R20" s="79">
        <f t="shared" si="3"/>
        <v>0.2379004017</v>
      </c>
      <c r="S20" s="85">
        <v>4.483502271068624</v>
      </c>
      <c r="T20" s="79">
        <f t="shared" si="6"/>
        <v>1.50637323</v>
      </c>
      <c r="U20" s="86">
        <v>9.0</v>
      </c>
    </row>
    <row r="21">
      <c r="A21" s="22">
        <v>19.0</v>
      </c>
      <c r="B21" s="30" t="s">
        <v>163</v>
      </c>
      <c r="C21" s="30" t="s">
        <v>164</v>
      </c>
      <c r="D21" s="81" t="s">
        <v>74</v>
      </c>
      <c r="E21" s="34">
        <v>23.0</v>
      </c>
      <c r="F21" s="36" t="s">
        <v>165</v>
      </c>
      <c r="G21" s="38">
        <v>0.34662045</v>
      </c>
      <c r="H21" s="43">
        <v>40.0</v>
      </c>
      <c r="I21" s="45">
        <v>13.864818000000001</v>
      </c>
      <c r="J21" s="43">
        <v>14.0</v>
      </c>
      <c r="K21" s="47">
        <v>4.8526863</v>
      </c>
      <c r="L21" s="43">
        <v>104.08333333333333</v>
      </c>
      <c r="M21" s="47">
        <v>36.0774118375</v>
      </c>
      <c r="N21" s="43">
        <v>3.844417701863354</v>
      </c>
      <c r="O21" s="49">
        <v>1.3325537938078418</v>
      </c>
      <c r="P21" s="51">
        <v>43818.0</v>
      </c>
      <c r="Q21" s="53">
        <v>18.701471360000003</v>
      </c>
      <c r="R21" s="57">
        <f t="shared" si="3"/>
        <v>-4.83665336</v>
      </c>
      <c r="S21" s="53">
        <v>2.055512394742857</v>
      </c>
      <c r="T21" s="57">
        <f t="shared" si="6"/>
        <v>-0.7229586009</v>
      </c>
      <c r="U21" s="82">
        <v>20.0</v>
      </c>
    </row>
    <row r="22">
      <c r="A22" s="22">
        <v>20.0</v>
      </c>
      <c r="B22" s="62" t="s">
        <v>181</v>
      </c>
      <c r="C22" s="62" t="s">
        <v>182</v>
      </c>
      <c r="D22" s="64" t="s">
        <v>57</v>
      </c>
      <c r="E22" s="66">
        <v>38.0</v>
      </c>
      <c r="F22" s="68" t="s">
        <v>183</v>
      </c>
      <c r="G22" s="70">
        <v>0.3556195</v>
      </c>
      <c r="H22" s="72">
        <v>40.15</v>
      </c>
      <c r="I22" s="74">
        <v>14.278122924999998</v>
      </c>
      <c r="J22" s="72">
        <v>11.238999999999999</v>
      </c>
      <c r="K22" s="76">
        <v>3.9968075604999993</v>
      </c>
      <c r="L22" s="72">
        <v>204.6</v>
      </c>
      <c r="M22" s="76">
        <v>72.7597497</v>
      </c>
      <c r="N22" s="72">
        <v>2.32475</v>
      </c>
      <c r="O22" s="77">
        <v>0.8267264326249999</v>
      </c>
      <c r="P22" s="78">
        <v>43837.0</v>
      </c>
      <c r="Q22" s="79">
        <v>24.28</v>
      </c>
      <c r="R22" s="79">
        <f>sum(I22-Q22)</f>
        <v>-10.00187708</v>
      </c>
      <c r="S22" s="79" t="s">
        <v>396</v>
      </c>
      <c r="T22" s="79" t="s">
        <v>130</v>
      </c>
      <c r="U22" s="80">
        <v>27.0</v>
      </c>
    </row>
    <row r="23">
      <c r="A23" s="22">
        <v>21.0</v>
      </c>
      <c r="B23" s="30" t="s">
        <v>314</v>
      </c>
      <c r="C23" s="30" t="s">
        <v>315</v>
      </c>
      <c r="D23" s="81" t="s">
        <v>74</v>
      </c>
      <c r="E23" s="34">
        <v>39.0</v>
      </c>
      <c r="F23" s="36" t="s">
        <v>316</v>
      </c>
      <c r="G23" s="38">
        <v>0.0020861148</v>
      </c>
      <c r="H23" s="43">
        <v>7000.0</v>
      </c>
      <c r="I23" s="45">
        <v>14.6028036</v>
      </c>
      <c r="J23" s="43">
        <v>2400.0</v>
      </c>
      <c r="K23" s="47">
        <v>5.00667552</v>
      </c>
      <c r="L23" s="43">
        <v>42000.0</v>
      </c>
      <c r="M23" s="47">
        <v>87.6168216</v>
      </c>
      <c r="N23" s="43">
        <v>843.2145825969839</v>
      </c>
      <c r="O23" s="49">
        <v>1.7590424203313904</v>
      </c>
      <c r="P23" s="51">
        <v>43797.0</v>
      </c>
      <c r="Q23" s="53">
        <v>46.7857218292683</v>
      </c>
      <c r="R23" s="57">
        <f t="shared" ref="R23:R75" si="7">I23-Q23</f>
        <v>-32.18291823</v>
      </c>
      <c r="S23" s="53">
        <v>6.592736656262178</v>
      </c>
      <c r="T23" s="57">
        <f t="shared" ref="T23:T35" si="8">O23-S23</f>
        <v>-4.833694236</v>
      </c>
      <c r="U23" s="82">
        <v>74.0</v>
      </c>
    </row>
    <row r="24">
      <c r="A24" s="22">
        <v>22.0</v>
      </c>
      <c r="B24" s="83" t="s">
        <v>155</v>
      </c>
      <c r="C24" s="83" t="s">
        <v>156</v>
      </c>
      <c r="D24" s="84" t="s">
        <v>134</v>
      </c>
      <c r="E24" s="66">
        <v>38.0</v>
      </c>
      <c r="F24" s="68" t="s">
        <v>157</v>
      </c>
      <c r="G24" s="70">
        <v>0.2627254</v>
      </c>
      <c r="H24" s="72">
        <v>60.07333333333333</v>
      </c>
      <c r="I24" s="74">
        <v>15.782790529333333</v>
      </c>
      <c r="J24" s="72">
        <v>17.49</v>
      </c>
      <c r="K24" s="76">
        <v>4.595067245999999</v>
      </c>
      <c r="L24" s="72">
        <v>170.0666666666667</v>
      </c>
      <c r="M24" s="76">
        <v>44.680833026666676</v>
      </c>
      <c r="N24" s="72">
        <v>0.139</v>
      </c>
      <c r="O24" s="77">
        <v>0.0365188306</v>
      </c>
      <c r="P24" s="78">
        <v>43830.0</v>
      </c>
      <c r="Q24" s="85">
        <v>18.272879702291668</v>
      </c>
      <c r="R24" s="79">
        <f t="shared" si="7"/>
        <v>-2.490089173</v>
      </c>
      <c r="S24" s="85">
        <v>0.1077659382920395</v>
      </c>
      <c r="T24" s="79">
        <f t="shared" si="8"/>
        <v>-0.07124710769</v>
      </c>
      <c r="U24" s="86">
        <v>17.0</v>
      </c>
    </row>
    <row r="25">
      <c r="A25" s="22">
        <v>23.0</v>
      </c>
      <c r="B25" s="30" t="s">
        <v>219</v>
      </c>
      <c r="C25" s="30" t="s">
        <v>220</v>
      </c>
      <c r="D25" s="32" t="s">
        <v>134</v>
      </c>
      <c r="E25" s="34">
        <v>17.0</v>
      </c>
      <c r="F25" s="36" t="s">
        <v>221</v>
      </c>
      <c r="G25" s="38">
        <v>0.5690722</v>
      </c>
      <c r="H25" s="43">
        <v>28.0</v>
      </c>
      <c r="I25" s="45">
        <v>15.934021600000001</v>
      </c>
      <c r="J25" s="43">
        <v>1.4991666666666665</v>
      </c>
      <c r="K25" s="47">
        <v>0.8531340731666667</v>
      </c>
      <c r="L25" s="43">
        <v>137.3166666666667</v>
      </c>
      <c r="M25" s="47">
        <v>78.14309759666668</v>
      </c>
      <c r="N25" s="43">
        <v>0.2823719389978213</v>
      </c>
      <c r="O25" s="49">
        <v>0.16069002054375597</v>
      </c>
      <c r="P25" s="51">
        <v>43801.0</v>
      </c>
      <c r="Q25" s="53">
        <v>30.27056309941176</v>
      </c>
      <c r="R25" s="57">
        <f t="shared" si="7"/>
        <v>-14.3365415</v>
      </c>
      <c r="S25" s="53">
        <v>0.19322766488666668</v>
      </c>
      <c r="T25" s="57">
        <f t="shared" si="8"/>
        <v>-0.03253764434</v>
      </c>
      <c r="U25" s="82">
        <v>39.0</v>
      </c>
    </row>
    <row r="26">
      <c r="A26" s="22">
        <v>24.0</v>
      </c>
      <c r="B26" s="83" t="s">
        <v>161</v>
      </c>
      <c r="C26" s="83" t="s">
        <v>162</v>
      </c>
      <c r="D26" s="84" t="s">
        <v>150</v>
      </c>
      <c r="E26" s="66">
        <v>16.0</v>
      </c>
      <c r="F26" s="68" t="s">
        <v>151</v>
      </c>
      <c r="G26" s="70">
        <v>1.112985</v>
      </c>
      <c r="H26" s="72">
        <v>14.873333333333333</v>
      </c>
      <c r="I26" s="74">
        <v>16.5537969</v>
      </c>
      <c r="J26" s="72">
        <v>3.2000000000000006</v>
      </c>
      <c r="K26" s="76">
        <v>3.5615520000000003</v>
      </c>
      <c r="L26" s="72">
        <v>26.166666666666668</v>
      </c>
      <c r="M26" s="76">
        <v>29.1231075</v>
      </c>
      <c r="N26" s="72">
        <v>0.1827155902777778</v>
      </c>
      <c r="O26" s="77">
        <v>0.20335971124531252</v>
      </c>
      <c r="P26" s="78">
        <v>43816.0</v>
      </c>
      <c r="Q26" s="85">
        <v>18.679068842777777</v>
      </c>
      <c r="R26" s="79">
        <f t="shared" si="7"/>
        <v>-2.125271943</v>
      </c>
      <c r="S26" s="85">
        <v>0.31482577186666666</v>
      </c>
      <c r="T26" s="79">
        <f t="shared" si="8"/>
        <v>-0.1114660606</v>
      </c>
      <c r="U26" s="86">
        <v>19.0</v>
      </c>
    </row>
    <row r="27">
      <c r="A27" s="22">
        <v>25.0</v>
      </c>
      <c r="B27" s="30" t="s">
        <v>258</v>
      </c>
      <c r="C27" s="30" t="s">
        <v>259</v>
      </c>
      <c r="D27" s="81" t="s">
        <v>74</v>
      </c>
      <c r="E27" s="34">
        <v>41.0</v>
      </c>
      <c r="F27" s="36" t="s">
        <v>260</v>
      </c>
      <c r="G27" s="38">
        <v>0.58823529</v>
      </c>
      <c r="H27" s="43">
        <v>28.5</v>
      </c>
      <c r="I27" s="45">
        <v>16.764705765</v>
      </c>
      <c r="J27" s="43">
        <v>11.0</v>
      </c>
      <c r="K27" s="47">
        <v>6.47058819</v>
      </c>
      <c r="L27" s="43">
        <v>377.6000000000001</v>
      </c>
      <c r="M27" s="47">
        <v>222.11764550400002</v>
      </c>
      <c r="N27" s="43">
        <v>12.67737124071728</v>
      </c>
      <c r="O27" s="49">
        <v>7.457277148220989</v>
      </c>
      <c r="P27" s="51">
        <v>43798.0</v>
      </c>
      <c r="Q27" s="53">
        <v>36.972337836402446</v>
      </c>
      <c r="R27" s="57">
        <f t="shared" si="7"/>
        <v>-20.20763207</v>
      </c>
      <c r="S27" s="53">
        <v>8.110675748226635</v>
      </c>
      <c r="T27" s="57">
        <f t="shared" si="8"/>
        <v>-0.6533986</v>
      </c>
      <c r="U27" s="82">
        <v>54.0</v>
      </c>
    </row>
    <row r="28">
      <c r="A28" s="22">
        <v>26.0</v>
      </c>
      <c r="B28" s="83" t="s">
        <v>158</v>
      </c>
      <c r="C28" s="83" t="s">
        <v>159</v>
      </c>
      <c r="D28" s="84" t="s">
        <v>134</v>
      </c>
      <c r="E28" s="66">
        <v>16.0</v>
      </c>
      <c r="F28" s="68" t="s">
        <v>160</v>
      </c>
      <c r="G28" s="70">
        <v>0.003327798</v>
      </c>
      <c r="H28" s="72">
        <v>5082.666666666666</v>
      </c>
      <c r="I28" s="74">
        <v>16.914087967999997</v>
      </c>
      <c r="J28" s="72">
        <v>499.1666666666667</v>
      </c>
      <c r="K28" s="76">
        <v>1.661125835</v>
      </c>
      <c r="L28" s="72">
        <v>12916.333333333334</v>
      </c>
      <c r="M28" s="76">
        <v>42.982948234</v>
      </c>
      <c r="N28" s="72">
        <v>66.76343125</v>
      </c>
      <c r="O28" s="77">
        <v>0.22217521298688747</v>
      </c>
      <c r="P28" s="78">
        <v>43809.0</v>
      </c>
      <c r="Q28" s="85">
        <v>18.37192704333333</v>
      </c>
      <c r="R28" s="79">
        <f t="shared" si="7"/>
        <v>-1.457839075</v>
      </c>
      <c r="S28" s="85">
        <v>0.25446518343058333</v>
      </c>
      <c r="T28" s="79">
        <f t="shared" si="8"/>
        <v>-0.03228997044</v>
      </c>
      <c r="U28" s="86">
        <v>18.0</v>
      </c>
    </row>
    <row r="29">
      <c r="A29" s="22">
        <v>27.0</v>
      </c>
      <c r="B29" s="30" t="s">
        <v>166</v>
      </c>
      <c r="C29" s="30" t="s">
        <v>167</v>
      </c>
      <c r="D29" s="32" t="s">
        <v>134</v>
      </c>
      <c r="E29" s="34">
        <v>19.0</v>
      </c>
      <c r="F29" s="36" t="s">
        <v>168</v>
      </c>
      <c r="G29" s="38">
        <v>0.0094589481</v>
      </c>
      <c r="H29" s="43">
        <v>1799.0</v>
      </c>
      <c r="I29" s="45">
        <v>17.0166476319</v>
      </c>
      <c r="J29" s="43">
        <v>1140.0</v>
      </c>
      <c r="K29" s="47">
        <v>10.783200833999999</v>
      </c>
      <c r="L29" s="43">
        <v>8999.0</v>
      </c>
      <c r="M29" s="47">
        <v>85.1210739519</v>
      </c>
      <c r="N29" s="43">
        <v>24.166666666666668</v>
      </c>
      <c r="O29" s="49">
        <v>0.22859124575</v>
      </c>
      <c r="P29" s="51">
        <v>43830.0</v>
      </c>
      <c r="Q29" s="53">
        <v>19.23793433095238</v>
      </c>
      <c r="R29" s="57">
        <f t="shared" si="7"/>
        <v>-2.221286699</v>
      </c>
      <c r="S29" s="53">
        <v>1.0875262113650794</v>
      </c>
      <c r="T29" s="57">
        <f t="shared" si="8"/>
        <v>-0.8589349656</v>
      </c>
      <c r="U29" s="82">
        <v>21.0</v>
      </c>
    </row>
    <row r="30">
      <c r="A30" s="22">
        <v>28.0</v>
      </c>
      <c r="B30" s="83" t="s">
        <v>184</v>
      </c>
      <c r="C30" s="83" t="s">
        <v>185</v>
      </c>
      <c r="D30" s="84" t="s">
        <v>68</v>
      </c>
      <c r="E30" s="66">
        <v>35.0</v>
      </c>
      <c r="F30" s="68" t="s">
        <v>186</v>
      </c>
      <c r="G30" s="70">
        <v>0.0064589052</v>
      </c>
      <c r="H30" s="72">
        <v>2717.5383333333334</v>
      </c>
      <c r="I30" s="74">
        <v>17.552322472366</v>
      </c>
      <c r="J30" s="72">
        <v>963.5266666666666</v>
      </c>
      <c r="K30" s="76">
        <v>6.223327397672</v>
      </c>
      <c r="L30" s="72">
        <v>11837.538333333336</v>
      </c>
      <c r="M30" s="76">
        <v>76.45753789636602</v>
      </c>
      <c r="N30" s="72">
        <v>192.87691666666666</v>
      </c>
      <c r="O30" s="77">
        <v>1.2457737200183</v>
      </c>
      <c r="P30" s="78">
        <v>43830.0</v>
      </c>
      <c r="Q30" s="85">
        <v>24.870129587121227</v>
      </c>
      <c r="R30" s="79">
        <f t="shared" si="7"/>
        <v>-7.317807115</v>
      </c>
      <c r="S30" s="85">
        <v>3.0252185963206024</v>
      </c>
      <c r="T30" s="79">
        <f t="shared" si="8"/>
        <v>-1.779444876</v>
      </c>
      <c r="U30" s="86">
        <v>28.0</v>
      </c>
    </row>
    <row r="31">
      <c r="A31" s="22">
        <v>29.0</v>
      </c>
      <c r="B31" s="30" t="s">
        <v>173</v>
      </c>
      <c r="C31" s="30" t="s">
        <v>174</v>
      </c>
      <c r="D31" s="32" t="s">
        <v>134</v>
      </c>
      <c r="E31" s="34">
        <v>25.0</v>
      </c>
      <c r="F31" s="36" t="s">
        <v>151</v>
      </c>
      <c r="G31" s="38">
        <v>1.112985</v>
      </c>
      <c r="H31" s="43">
        <v>16.658333333333335</v>
      </c>
      <c r="I31" s="45">
        <v>18.540475125</v>
      </c>
      <c r="J31" s="43">
        <v>8.5</v>
      </c>
      <c r="K31" s="47">
        <v>9.460372499999998</v>
      </c>
      <c r="L31" s="43">
        <v>143.0</v>
      </c>
      <c r="M31" s="47">
        <v>159.15685499999998</v>
      </c>
      <c r="N31" s="43">
        <v>0.36333333333333334</v>
      </c>
      <c r="O31" s="49">
        <v>0.40438454999999995</v>
      </c>
      <c r="P31" s="92">
        <v>43832.0</v>
      </c>
      <c r="Q31" s="53">
        <v>21.615356973437493</v>
      </c>
      <c r="R31" s="57">
        <f t="shared" si="7"/>
        <v>-3.074881848</v>
      </c>
      <c r="S31" s="53">
        <v>0.8839045807019098</v>
      </c>
      <c r="T31" s="57">
        <f t="shared" si="8"/>
        <v>-0.4795200307</v>
      </c>
      <c r="U31" s="60">
        <v>24.0</v>
      </c>
    </row>
    <row r="32">
      <c r="A32" s="22">
        <v>30.0</v>
      </c>
      <c r="B32" s="83" t="s">
        <v>124</v>
      </c>
      <c r="C32" s="83" t="s">
        <v>125</v>
      </c>
      <c r="D32" s="84" t="s">
        <v>48</v>
      </c>
      <c r="E32" s="66">
        <v>26.0</v>
      </c>
      <c r="F32" s="68" t="s">
        <v>126</v>
      </c>
      <c r="G32" s="70">
        <v>0.2883723</v>
      </c>
      <c r="H32" s="72">
        <v>69.0</v>
      </c>
      <c r="I32" s="74">
        <v>19.897688700000003</v>
      </c>
      <c r="J32" s="72">
        <v>17.0</v>
      </c>
      <c r="K32" s="76">
        <v>4.9023291</v>
      </c>
      <c r="L32" s="72">
        <v>130.0</v>
      </c>
      <c r="M32" s="76">
        <v>37.488399</v>
      </c>
      <c r="N32" s="72">
        <v>1.527320512820513</v>
      </c>
      <c r="O32" s="77">
        <v>0.4404369291192308</v>
      </c>
      <c r="P32" s="78">
        <v>43818.0</v>
      </c>
      <c r="Q32" s="85">
        <v>13.021833794642856</v>
      </c>
      <c r="R32" s="79">
        <f t="shared" si="7"/>
        <v>6.875854905</v>
      </c>
      <c r="S32" s="85">
        <v>0.42025879818948403</v>
      </c>
      <c r="T32" s="79">
        <f t="shared" si="8"/>
        <v>0.02017813093</v>
      </c>
      <c r="U32" s="86">
        <v>8.0</v>
      </c>
    </row>
    <row r="33">
      <c r="A33" s="22">
        <v>31.0</v>
      </c>
      <c r="B33" s="30" t="s">
        <v>213</v>
      </c>
      <c r="C33" s="30" t="s">
        <v>482</v>
      </c>
      <c r="D33" s="32" t="s">
        <v>134</v>
      </c>
      <c r="E33" s="34">
        <v>16.0</v>
      </c>
      <c r="F33" s="36" t="s">
        <v>215</v>
      </c>
      <c r="G33" s="38">
        <v>0.0180869</v>
      </c>
      <c r="H33" s="43">
        <v>1112.0</v>
      </c>
      <c r="I33" s="45">
        <v>20.1126328</v>
      </c>
      <c r="J33" s="43">
        <v>500.0</v>
      </c>
      <c r="K33" s="47">
        <v>9.04345</v>
      </c>
      <c r="L33" s="43">
        <v>3625.0</v>
      </c>
      <c r="M33" s="47">
        <v>65.5650125</v>
      </c>
      <c r="N33" s="43">
        <v>27.1875</v>
      </c>
      <c r="O33" s="49">
        <v>0.49173759375</v>
      </c>
      <c r="P33" s="51">
        <v>43822.0</v>
      </c>
      <c r="Q33" s="53">
        <v>29.49899423078704</v>
      </c>
      <c r="R33" s="57">
        <f t="shared" si="7"/>
        <v>-9.386361431</v>
      </c>
      <c r="S33" s="53">
        <v>0.8713726253953705</v>
      </c>
      <c r="T33" s="57">
        <f t="shared" si="8"/>
        <v>-0.3796350316</v>
      </c>
      <c r="U33" s="82">
        <v>37.0</v>
      </c>
    </row>
    <row r="34">
      <c r="A34" s="22">
        <v>32.0</v>
      </c>
      <c r="B34" s="83" t="s">
        <v>245</v>
      </c>
      <c r="C34" s="83" t="s">
        <v>246</v>
      </c>
      <c r="D34" s="83" t="s">
        <v>134</v>
      </c>
      <c r="E34" s="66">
        <v>38.0</v>
      </c>
      <c r="F34" s="68" t="s">
        <v>247</v>
      </c>
      <c r="G34" s="70">
        <v>0.568597</v>
      </c>
      <c r="H34" s="72">
        <v>35.5</v>
      </c>
      <c r="I34" s="74">
        <v>20.1851935</v>
      </c>
      <c r="J34" s="72">
        <v>15.0</v>
      </c>
      <c r="K34" s="76">
        <v>8.528955</v>
      </c>
      <c r="L34" s="72">
        <v>231.66</v>
      </c>
      <c r="M34" s="76">
        <v>131.72118102</v>
      </c>
      <c r="N34" s="72">
        <v>4.3440080449404945</v>
      </c>
      <c r="O34" s="77">
        <v>2.4699899423290304</v>
      </c>
      <c r="P34" s="78">
        <v>43798.0</v>
      </c>
      <c r="Q34" s="85">
        <v>35.474444809583325</v>
      </c>
      <c r="R34" s="79">
        <f t="shared" si="7"/>
        <v>-15.28925131</v>
      </c>
      <c r="S34" s="85">
        <v>3.439194950166373</v>
      </c>
      <c r="T34" s="79">
        <f t="shared" si="8"/>
        <v>-0.9692050078</v>
      </c>
      <c r="U34" s="86">
        <v>49.0</v>
      </c>
    </row>
    <row r="35">
      <c r="A35" s="22">
        <v>33.0</v>
      </c>
      <c r="B35" s="30" t="s">
        <v>231</v>
      </c>
      <c r="C35" s="30" t="s">
        <v>232</v>
      </c>
      <c r="D35" s="32" t="s">
        <v>134</v>
      </c>
      <c r="E35" s="34">
        <v>18.0</v>
      </c>
      <c r="F35" s="36" t="s">
        <v>233</v>
      </c>
      <c r="G35" s="38">
        <v>0.00913242</v>
      </c>
      <c r="H35" s="43">
        <v>2250.0</v>
      </c>
      <c r="I35" s="45">
        <v>20.547945000000002</v>
      </c>
      <c r="J35" s="43">
        <v>1183.3333333333333</v>
      </c>
      <c r="K35" s="47">
        <v>10.806697</v>
      </c>
      <c r="L35" s="43">
        <v>5165.666666666667</v>
      </c>
      <c r="M35" s="47">
        <v>47.17503758000001</v>
      </c>
      <c r="N35" s="43">
        <v>72.71105555555556</v>
      </c>
      <c r="O35" s="49">
        <v>0.6640278979766667</v>
      </c>
      <c r="P35" s="51">
        <v>43797.0</v>
      </c>
      <c r="Q35" s="53">
        <v>33.17056038876191</v>
      </c>
      <c r="R35" s="57">
        <f t="shared" si="7"/>
        <v>-12.62261539</v>
      </c>
      <c r="S35" s="53">
        <v>1.3549869344146033</v>
      </c>
      <c r="T35" s="57">
        <f t="shared" si="8"/>
        <v>-0.6909590364</v>
      </c>
      <c r="U35" s="82">
        <v>44.0</v>
      </c>
    </row>
    <row r="36">
      <c r="A36" s="22">
        <v>34.0</v>
      </c>
      <c r="B36" s="62" t="s">
        <v>441</v>
      </c>
      <c r="C36" s="62" t="s">
        <v>502</v>
      </c>
      <c r="D36" s="64" t="s">
        <v>40</v>
      </c>
      <c r="E36" s="66">
        <v>9.0</v>
      </c>
      <c r="F36" s="68" t="s">
        <v>443</v>
      </c>
      <c r="G36" s="70">
        <v>0.070077084</v>
      </c>
      <c r="H36" s="72">
        <v>310.08</v>
      </c>
      <c r="I36" s="74">
        <v>21.72950220672</v>
      </c>
      <c r="J36" s="72">
        <v>84.93</v>
      </c>
      <c r="K36" s="76">
        <v>5.9516467441200005</v>
      </c>
      <c r="L36" s="72">
        <v>3959.0</v>
      </c>
      <c r="M36" s="76">
        <v>277.435175556</v>
      </c>
      <c r="N36" s="72">
        <v>302.8125</v>
      </c>
      <c r="O36" s="77">
        <v>21.22021699875</v>
      </c>
      <c r="P36" s="78">
        <v>43816.0</v>
      </c>
      <c r="Q36" s="79">
        <v>68.28</v>
      </c>
      <c r="R36" s="79">
        <f t="shared" si="7"/>
        <v>-46.55049779</v>
      </c>
      <c r="S36" s="79" t="s">
        <v>505</v>
      </c>
      <c r="T36" s="79" t="s">
        <v>130</v>
      </c>
      <c r="U36" s="80">
        <v>122.0</v>
      </c>
    </row>
    <row r="37">
      <c r="A37" s="22">
        <v>35.0</v>
      </c>
      <c r="B37" s="30" t="s">
        <v>190</v>
      </c>
      <c r="C37" s="30" t="s">
        <v>508</v>
      </c>
      <c r="D37" s="32" t="s">
        <v>134</v>
      </c>
      <c r="E37" s="34">
        <v>17.0</v>
      </c>
      <c r="F37" s="36" t="s">
        <v>192</v>
      </c>
      <c r="G37" s="38">
        <v>0.04412702</v>
      </c>
      <c r="H37" s="43">
        <v>507.25</v>
      </c>
      <c r="I37" s="45">
        <v>22.383430895</v>
      </c>
      <c r="J37" s="43">
        <v>339.0</v>
      </c>
      <c r="K37" s="47">
        <v>14.95905978</v>
      </c>
      <c r="L37" s="43">
        <v>937.25</v>
      </c>
      <c r="M37" s="47">
        <v>41.358049495</v>
      </c>
      <c r="N37" s="43">
        <v>8.301181372549019</v>
      </c>
      <c r="O37" s="49">
        <v>0.36630639645009805</v>
      </c>
      <c r="P37" s="51">
        <v>43803.0</v>
      </c>
      <c r="Q37" s="53">
        <v>25.94259366</v>
      </c>
      <c r="R37" s="57">
        <f t="shared" si="7"/>
        <v>-3.559162765</v>
      </c>
      <c r="S37" s="53">
        <v>0.5704986314225</v>
      </c>
      <c r="T37" s="57">
        <f t="shared" ref="T37:T38" si="9">O37-S37</f>
        <v>-0.204192235</v>
      </c>
      <c r="U37" s="82">
        <v>30.0</v>
      </c>
    </row>
    <row r="38">
      <c r="A38" s="22">
        <v>36.0</v>
      </c>
      <c r="B38" s="83" t="s">
        <v>243</v>
      </c>
      <c r="C38" s="83" t="s">
        <v>244</v>
      </c>
      <c r="D38" s="87" t="s">
        <v>40</v>
      </c>
      <c r="E38" s="66">
        <v>5.0</v>
      </c>
      <c r="F38" s="68" t="s">
        <v>151</v>
      </c>
      <c r="G38" s="70">
        <v>1.112985</v>
      </c>
      <c r="H38" s="72">
        <v>20.166666666666668</v>
      </c>
      <c r="I38" s="74">
        <v>22.4451975</v>
      </c>
      <c r="J38" s="72">
        <v>15.0</v>
      </c>
      <c r="K38" s="76">
        <v>16.694775</v>
      </c>
      <c r="L38" s="72">
        <v>36.48333333333333</v>
      </c>
      <c r="M38" s="76">
        <v>40.60540274999999</v>
      </c>
      <c r="N38" s="72">
        <v>0.036483333333333326</v>
      </c>
      <c r="O38" s="77">
        <v>0.040605402749999985</v>
      </c>
      <c r="P38" s="78">
        <v>43830.0</v>
      </c>
      <c r="Q38" s="85">
        <v>35.44758040055556</v>
      </c>
      <c r="R38" s="79">
        <f t="shared" si="7"/>
        <v>-13.0023829</v>
      </c>
      <c r="S38" s="85">
        <v>0.3365974786922222</v>
      </c>
      <c r="T38" s="79">
        <f t="shared" si="9"/>
        <v>-0.2959920759</v>
      </c>
      <c r="U38" s="86">
        <v>48.0</v>
      </c>
    </row>
    <row r="39">
      <c r="A39" s="22">
        <v>37.0</v>
      </c>
      <c r="B39" s="88" t="s">
        <v>187</v>
      </c>
      <c r="C39" s="88" t="s">
        <v>188</v>
      </c>
      <c r="D39" s="89" t="s">
        <v>68</v>
      </c>
      <c r="E39" s="34">
        <v>19.0</v>
      </c>
      <c r="F39" s="36" t="s">
        <v>189</v>
      </c>
      <c r="G39" s="38">
        <v>0.03312355</v>
      </c>
      <c r="H39" s="43">
        <v>719.0</v>
      </c>
      <c r="I39" s="45">
        <v>23.815832450000002</v>
      </c>
      <c r="J39" s="43">
        <v>481.5</v>
      </c>
      <c r="K39" s="47">
        <v>15.948989325000001</v>
      </c>
      <c r="L39" s="43">
        <v>1300.0</v>
      </c>
      <c r="M39" s="47">
        <v>43.060615</v>
      </c>
      <c r="N39" s="43">
        <v>6.5</v>
      </c>
      <c r="O39" s="49">
        <v>0.215303075</v>
      </c>
      <c r="P39" s="51">
        <v>43816.0</v>
      </c>
      <c r="Q39" s="57">
        <v>25.58</v>
      </c>
      <c r="R39" s="57">
        <f t="shared" si="7"/>
        <v>-1.76416755</v>
      </c>
      <c r="S39" s="57" t="s">
        <v>534</v>
      </c>
      <c r="T39" s="57" t="s">
        <v>130</v>
      </c>
      <c r="U39" s="90">
        <v>29.0</v>
      </c>
    </row>
    <row r="40">
      <c r="A40" s="22">
        <v>38.0</v>
      </c>
      <c r="B40" s="83" t="s">
        <v>537</v>
      </c>
      <c r="C40" s="83" t="s">
        <v>538</v>
      </c>
      <c r="D40" s="87" t="s">
        <v>15</v>
      </c>
      <c r="E40" s="66">
        <v>17.0</v>
      </c>
      <c r="F40" s="68" t="s">
        <v>541</v>
      </c>
      <c r="G40" s="70">
        <v>1.538625E-4</v>
      </c>
      <c r="H40" s="72">
        <v>159000.0</v>
      </c>
      <c r="I40" s="74">
        <v>24.4641375</v>
      </c>
      <c r="J40" s="72">
        <v>14550.0</v>
      </c>
      <c r="K40" s="76">
        <v>2.238699375</v>
      </c>
      <c r="L40" s="72">
        <v>295000.0</v>
      </c>
      <c r="M40" s="76">
        <v>45.3894375</v>
      </c>
      <c r="N40" s="72">
        <v>5000.0</v>
      </c>
      <c r="O40" s="77">
        <v>0.7693125000000001</v>
      </c>
      <c r="P40" s="78">
        <v>43830.0</v>
      </c>
      <c r="Q40" s="85">
        <v>210.8342821060606</v>
      </c>
      <c r="R40" s="79">
        <f t="shared" si="7"/>
        <v>-186.3701446</v>
      </c>
      <c r="S40" s="85">
        <v>20.15522516184127</v>
      </c>
      <c r="T40" s="79">
        <f t="shared" ref="T40:T48" si="10">O40-S40</f>
        <v>-19.38591266</v>
      </c>
      <c r="U40" s="86">
        <v>191.0</v>
      </c>
    </row>
    <row r="41">
      <c r="A41" s="22">
        <v>39.0</v>
      </c>
      <c r="B41" s="30" t="s">
        <v>178</v>
      </c>
      <c r="C41" s="30" t="s">
        <v>179</v>
      </c>
      <c r="D41" s="30" t="s">
        <v>51</v>
      </c>
      <c r="E41" s="34">
        <v>7.0</v>
      </c>
      <c r="F41" s="36" t="s">
        <v>180</v>
      </c>
      <c r="G41" s="38">
        <v>0.617767</v>
      </c>
      <c r="H41" s="43">
        <v>39.9</v>
      </c>
      <c r="I41" s="45">
        <v>24.648903299999997</v>
      </c>
      <c r="J41" s="43">
        <v>32.65</v>
      </c>
      <c r="K41" s="47">
        <v>20.170092549999996</v>
      </c>
      <c r="L41" s="43">
        <v>64.99</v>
      </c>
      <c r="M41" s="47">
        <v>40.14867732999999</v>
      </c>
      <c r="N41" s="43">
        <v>0.3556666666666667</v>
      </c>
      <c r="O41" s="49">
        <v>0.21971912966666665</v>
      </c>
      <c r="P41" s="51">
        <v>43822.0</v>
      </c>
      <c r="Q41" s="53">
        <v>23.781222650000004</v>
      </c>
      <c r="R41" s="57">
        <f t="shared" si="7"/>
        <v>0.86768065</v>
      </c>
      <c r="S41" s="53">
        <v>3.0812114950000007</v>
      </c>
      <c r="T41" s="57">
        <f t="shared" si="10"/>
        <v>-2.861492365</v>
      </c>
      <c r="U41" s="82">
        <v>26.0</v>
      </c>
    </row>
    <row r="42">
      <c r="A42" s="22">
        <v>40.0</v>
      </c>
      <c r="B42" s="83" t="s">
        <v>298</v>
      </c>
      <c r="C42" s="83" t="s">
        <v>299</v>
      </c>
      <c r="D42" s="87" t="s">
        <v>15</v>
      </c>
      <c r="E42" s="66">
        <v>21.0</v>
      </c>
      <c r="F42" s="68" t="s">
        <v>300</v>
      </c>
      <c r="G42" s="70">
        <v>3.05873E-4</v>
      </c>
      <c r="H42" s="72">
        <v>81900.0</v>
      </c>
      <c r="I42" s="74">
        <v>25.0509987</v>
      </c>
      <c r="J42" s="72">
        <v>51067.5</v>
      </c>
      <c r="K42" s="76">
        <v>15.6201694275</v>
      </c>
      <c r="L42" s="72">
        <v>259900.0</v>
      </c>
      <c r="M42" s="76">
        <v>79.4963927</v>
      </c>
      <c r="N42" s="72">
        <v>3392.25</v>
      </c>
      <c r="O42" s="77">
        <v>1.03759768425</v>
      </c>
      <c r="P42" s="78">
        <v>43802.0</v>
      </c>
      <c r="Q42" s="85">
        <v>44.8139580952381</v>
      </c>
      <c r="R42" s="79">
        <f t="shared" si="7"/>
        <v>-19.7629594</v>
      </c>
      <c r="S42" s="85">
        <v>2.0239345098412698</v>
      </c>
      <c r="T42" s="79">
        <f t="shared" si="10"/>
        <v>-0.9863368256</v>
      </c>
      <c r="U42" s="86">
        <v>68.0</v>
      </c>
    </row>
    <row r="43">
      <c r="A43" s="22">
        <v>41.0</v>
      </c>
      <c r="B43" s="30" t="s">
        <v>228</v>
      </c>
      <c r="C43" s="30" t="s">
        <v>229</v>
      </c>
      <c r="D43" s="30" t="s">
        <v>68</v>
      </c>
      <c r="E43" s="34">
        <v>18.0</v>
      </c>
      <c r="F43" s="36" t="s">
        <v>230</v>
      </c>
      <c r="G43" s="38">
        <v>8.6414E-4</v>
      </c>
      <c r="H43" s="43">
        <v>29536.34291666667</v>
      </c>
      <c r="I43" s="45">
        <v>25.523535368008336</v>
      </c>
      <c r="J43" s="43">
        <v>16500.0</v>
      </c>
      <c r="K43" s="47">
        <v>14.25831</v>
      </c>
      <c r="L43" s="43">
        <v>51333.333333333336</v>
      </c>
      <c r="M43" s="47">
        <v>44.359186666666666</v>
      </c>
      <c r="N43" s="43">
        <v>225.8408636670525</v>
      </c>
      <c r="O43" s="49">
        <v>0.19515812392924675</v>
      </c>
      <c r="P43" s="51">
        <v>43815.0</v>
      </c>
      <c r="Q43" s="53">
        <v>32.289042685786015</v>
      </c>
      <c r="R43" s="57">
        <f t="shared" si="7"/>
        <v>-6.765507318</v>
      </c>
      <c r="S43" s="53">
        <v>0.2130529825505868</v>
      </c>
      <c r="T43" s="57">
        <f t="shared" si="10"/>
        <v>-0.01789485862</v>
      </c>
      <c r="U43" s="82">
        <v>43.0</v>
      </c>
    </row>
    <row r="44">
      <c r="A44" s="22">
        <v>42.0</v>
      </c>
      <c r="B44" s="83" t="s">
        <v>346</v>
      </c>
      <c r="C44" s="83" t="s">
        <v>347</v>
      </c>
      <c r="D44" s="84" t="s">
        <v>68</v>
      </c>
      <c r="E44" s="66">
        <v>21.0</v>
      </c>
      <c r="F44" s="68" t="s">
        <v>348</v>
      </c>
      <c r="G44" s="70">
        <v>0.0129367</v>
      </c>
      <c r="H44" s="72">
        <v>2000.0</v>
      </c>
      <c r="I44" s="74">
        <v>25.8734</v>
      </c>
      <c r="J44" s="72">
        <v>500.0</v>
      </c>
      <c r="K44" s="76">
        <v>6.46835</v>
      </c>
      <c r="L44" s="72">
        <v>8162.5</v>
      </c>
      <c r="M44" s="76">
        <v>105.59581375</v>
      </c>
      <c r="N44" s="72">
        <v>2899.068665674603</v>
      </c>
      <c r="O44" s="77">
        <v>37.50438160723264</v>
      </c>
      <c r="P44" s="78">
        <v>43797.0</v>
      </c>
      <c r="Q44" s="85">
        <v>52.777742325</v>
      </c>
      <c r="R44" s="79">
        <f t="shared" si="7"/>
        <v>-26.90434233</v>
      </c>
      <c r="S44" s="85">
        <v>34.68013603085937</v>
      </c>
      <c r="T44" s="79">
        <f t="shared" si="10"/>
        <v>2.824245576</v>
      </c>
      <c r="U44" s="86">
        <v>85.0</v>
      </c>
    </row>
    <row r="45">
      <c r="A45" s="22">
        <v>43.0</v>
      </c>
      <c r="B45" s="30" t="s">
        <v>238</v>
      </c>
      <c r="C45" s="30" t="s">
        <v>239</v>
      </c>
      <c r="D45" s="32" t="s">
        <v>57</v>
      </c>
      <c r="E45" s="34">
        <v>4.0</v>
      </c>
      <c r="F45" s="36" t="s">
        <v>240</v>
      </c>
      <c r="G45" s="38">
        <v>0.00836786</v>
      </c>
      <c r="H45" s="43">
        <v>3099.0</v>
      </c>
      <c r="I45" s="45">
        <v>25.931998139999997</v>
      </c>
      <c r="J45" s="43">
        <v>1600.0</v>
      </c>
      <c r="K45" s="47">
        <v>13.388575999999999</v>
      </c>
      <c r="L45" s="43">
        <v>7900.0</v>
      </c>
      <c r="M45" s="47">
        <v>66.106094</v>
      </c>
      <c r="N45" s="43">
        <v>573.65625</v>
      </c>
      <c r="O45" s="49">
        <v>4.800275188125</v>
      </c>
      <c r="P45" s="51">
        <v>43804.0</v>
      </c>
      <c r="Q45" s="53">
        <v>33.50962692</v>
      </c>
      <c r="R45" s="57">
        <f t="shared" si="7"/>
        <v>-7.57762878</v>
      </c>
      <c r="S45" s="53">
        <v>7.565052138</v>
      </c>
      <c r="T45" s="57">
        <f t="shared" si="10"/>
        <v>-2.76477695</v>
      </c>
      <c r="U45" s="82">
        <v>46.0</v>
      </c>
    </row>
    <row r="46">
      <c r="A46" s="22">
        <v>44.0</v>
      </c>
      <c r="B46" s="83" t="s">
        <v>306</v>
      </c>
      <c r="C46" s="83" t="s">
        <v>307</v>
      </c>
      <c r="D46" s="87" t="s">
        <v>15</v>
      </c>
      <c r="E46" s="66">
        <v>8.0</v>
      </c>
      <c r="F46" s="68" t="s">
        <v>308</v>
      </c>
      <c r="G46" s="70">
        <v>0.29940119</v>
      </c>
      <c r="H46" s="72">
        <v>87.41666666666666</v>
      </c>
      <c r="I46" s="74">
        <v>26.172654025833328</v>
      </c>
      <c r="J46" s="72">
        <v>69.83333333333333</v>
      </c>
      <c r="K46" s="76">
        <v>20.908183101666665</v>
      </c>
      <c r="L46" s="72">
        <v>125.83333333333333</v>
      </c>
      <c r="M46" s="76">
        <v>37.67464974166666</v>
      </c>
      <c r="N46" s="72">
        <v>3.7229166666666664</v>
      </c>
      <c r="O46" s="77">
        <v>1.114645680270833</v>
      </c>
      <c r="P46" s="78">
        <v>43830.0</v>
      </c>
      <c r="Q46" s="85">
        <v>45.93909025419999</v>
      </c>
      <c r="R46" s="79">
        <f t="shared" si="7"/>
        <v>-19.76643623</v>
      </c>
      <c r="S46" s="85">
        <v>2.7578214953791664</v>
      </c>
      <c r="T46" s="79">
        <f t="shared" si="10"/>
        <v>-1.643175815</v>
      </c>
      <c r="U46" s="86">
        <v>71.0</v>
      </c>
    </row>
    <row r="47">
      <c r="A47" s="22">
        <v>45.0</v>
      </c>
      <c r="B47" s="30" t="s">
        <v>216</v>
      </c>
      <c r="C47" s="30" t="s">
        <v>217</v>
      </c>
      <c r="D47" s="30" t="s">
        <v>51</v>
      </c>
      <c r="E47" s="34">
        <v>22.0</v>
      </c>
      <c r="F47" s="36" t="s">
        <v>218</v>
      </c>
      <c r="G47" s="38">
        <v>0.018793459</v>
      </c>
      <c r="H47" s="43">
        <v>1411.1</v>
      </c>
      <c r="I47" s="45">
        <v>26.519449994899997</v>
      </c>
      <c r="J47" s="43">
        <v>700.0</v>
      </c>
      <c r="K47" s="47">
        <v>13.155421299999999</v>
      </c>
      <c r="L47" s="43">
        <v>15340.0</v>
      </c>
      <c r="M47" s="47">
        <v>288.29166105999997</v>
      </c>
      <c r="N47" s="43">
        <v>238.0218939393939</v>
      </c>
      <c r="O47" s="49">
        <v>4.473254704852347</v>
      </c>
      <c r="P47" s="51">
        <v>43804.0</v>
      </c>
      <c r="Q47" s="53">
        <v>29.660975375740747</v>
      </c>
      <c r="R47" s="57">
        <f t="shared" si="7"/>
        <v>-3.141525381</v>
      </c>
      <c r="S47" s="53">
        <v>15.46325514718376</v>
      </c>
      <c r="T47" s="57">
        <f t="shared" si="10"/>
        <v>-10.99000044</v>
      </c>
      <c r="U47" s="82">
        <v>38.0</v>
      </c>
    </row>
    <row r="48">
      <c r="A48" s="22">
        <v>46.0</v>
      </c>
      <c r="B48" s="83" t="s">
        <v>249</v>
      </c>
      <c r="C48" s="83" t="s">
        <v>250</v>
      </c>
      <c r="D48" s="84" t="s">
        <v>68</v>
      </c>
      <c r="E48" s="66">
        <v>14.0</v>
      </c>
      <c r="F48" s="68" t="s">
        <v>251</v>
      </c>
      <c r="G48" s="70">
        <v>0.01178354</v>
      </c>
      <c r="H48" s="72">
        <v>2321.333333333333</v>
      </c>
      <c r="I48" s="74">
        <v>27.353524186666665</v>
      </c>
      <c r="J48" s="72">
        <v>1270.0</v>
      </c>
      <c r="K48" s="76">
        <v>14.9650958</v>
      </c>
      <c r="L48" s="72">
        <v>4624.0</v>
      </c>
      <c r="M48" s="76">
        <v>54.48708896</v>
      </c>
      <c r="N48" s="72">
        <v>185.99651927437642</v>
      </c>
      <c r="O48" s="77">
        <v>2.1916974247303855</v>
      </c>
      <c r="P48" s="78">
        <v>43798.0</v>
      </c>
      <c r="Q48" s="85">
        <v>36.326071944</v>
      </c>
      <c r="R48" s="79">
        <f t="shared" si="7"/>
        <v>-8.972547757</v>
      </c>
      <c r="S48" s="85">
        <v>5.856481574383766</v>
      </c>
      <c r="T48" s="79">
        <f t="shared" si="10"/>
        <v>-3.66478415</v>
      </c>
      <c r="U48" s="86">
        <v>51.0</v>
      </c>
    </row>
    <row r="49">
      <c r="A49" s="22">
        <v>47.0</v>
      </c>
      <c r="B49" s="88" t="s">
        <v>193</v>
      </c>
      <c r="C49" s="88" t="s">
        <v>194</v>
      </c>
      <c r="D49" s="89" t="s">
        <v>68</v>
      </c>
      <c r="E49" s="34">
        <v>41.0</v>
      </c>
      <c r="F49" s="36" t="s">
        <v>195</v>
      </c>
      <c r="G49" s="38">
        <v>0.0334437</v>
      </c>
      <c r="H49" s="43">
        <v>818.0</v>
      </c>
      <c r="I49" s="45">
        <v>27.3569466</v>
      </c>
      <c r="J49" s="43">
        <v>109.0</v>
      </c>
      <c r="K49" s="47">
        <v>3.6453633</v>
      </c>
      <c r="L49" s="43">
        <v>2399.0</v>
      </c>
      <c r="M49" s="47">
        <v>80.2314363</v>
      </c>
      <c r="N49" s="43">
        <v>14.433333333333334</v>
      </c>
      <c r="O49" s="49">
        <v>0.48270407</v>
      </c>
      <c r="P49" s="51">
        <v>43819.0</v>
      </c>
      <c r="Q49" s="57">
        <v>26.39</v>
      </c>
      <c r="R49" s="57">
        <f t="shared" si="7"/>
        <v>0.9669466</v>
      </c>
      <c r="S49" s="57" t="s">
        <v>617</v>
      </c>
      <c r="T49" s="57" t="s">
        <v>130</v>
      </c>
      <c r="U49" s="90">
        <v>31.0</v>
      </c>
    </row>
    <row r="50">
      <c r="A50" s="22">
        <v>48.0</v>
      </c>
      <c r="B50" s="83" t="s">
        <v>86</v>
      </c>
      <c r="C50" s="83" t="s">
        <v>92</v>
      </c>
      <c r="D50" s="84" t="s">
        <v>68</v>
      </c>
      <c r="E50" s="66">
        <v>21.0</v>
      </c>
      <c r="F50" s="68" t="s">
        <v>111</v>
      </c>
      <c r="G50" s="70">
        <v>0.00550978</v>
      </c>
      <c r="H50" s="72">
        <v>4973.333333333333</v>
      </c>
      <c r="I50" s="74">
        <v>27.401972533333332</v>
      </c>
      <c r="J50" s="72">
        <v>491.6666666666667</v>
      </c>
      <c r="K50" s="76">
        <v>2.708975166666667</v>
      </c>
      <c r="L50" s="72">
        <v>58083.333333333336</v>
      </c>
      <c r="M50" s="76">
        <v>320.02638833333333</v>
      </c>
      <c r="N50" s="72">
        <v>411.04990551776257</v>
      </c>
      <c r="O50" s="77">
        <v>2.264794548423658</v>
      </c>
      <c r="P50" s="78">
        <v>43815.0</v>
      </c>
      <c r="Q50" s="85">
        <v>5.648922222222222</v>
      </c>
      <c r="R50" s="79">
        <f t="shared" si="7"/>
        <v>21.75305031</v>
      </c>
      <c r="S50" s="85">
        <v>0.4937566402116402</v>
      </c>
      <c r="T50" s="79">
        <f t="shared" ref="T50:T63" si="11">O50-S50</f>
        <v>1.771037908</v>
      </c>
      <c r="U50" s="86">
        <v>2.0</v>
      </c>
    </row>
    <row r="51">
      <c r="A51" s="22">
        <v>49.0</v>
      </c>
      <c r="B51" s="30" t="s">
        <v>222</v>
      </c>
      <c r="C51" s="30" t="s">
        <v>223</v>
      </c>
      <c r="D51" s="32" t="s">
        <v>212</v>
      </c>
      <c r="E51" s="34">
        <v>19.0</v>
      </c>
      <c r="F51" s="36" t="s">
        <v>151</v>
      </c>
      <c r="G51" s="38">
        <v>1.112985</v>
      </c>
      <c r="H51" s="43">
        <v>24.99</v>
      </c>
      <c r="I51" s="45">
        <v>27.813495149999994</v>
      </c>
      <c r="J51" s="43">
        <v>9.99</v>
      </c>
      <c r="K51" s="47">
        <v>11.11872015</v>
      </c>
      <c r="L51" s="43">
        <v>46.0</v>
      </c>
      <c r="M51" s="47">
        <v>51.197309999999995</v>
      </c>
      <c r="N51" s="43">
        <v>0.4430355628778799</v>
      </c>
      <c r="O51" s="49">
        <v>0.4930919359496371</v>
      </c>
      <c r="P51" s="51">
        <v>43808.0</v>
      </c>
      <c r="Q51" s="53">
        <v>31.135236130104172</v>
      </c>
      <c r="R51" s="57">
        <f t="shared" si="7"/>
        <v>-3.32174098</v>
      </c>
      <c r="S51" s="53">
        <v>0.5386359710524389</v>
      </c>
      <c r="T51" s="57">
        <f t="shared" si="11"/>
        <v>-0.0455440351</v>
      </c>
      <c r="U51" s="82">
        <v>40.0</v>
      </c>
    </row>
    <row r="52">
      <c r="A52" s="22">
        <v>50.0</v>
      </c>
      <c r="B52" s="83" t="s">
        <v>323</v>
      </c>
      <c r="C52" s="83" t="s">
        <v>324</v>
      </c>
      <c r="D52" s="87" t="s">
        <v>15</v>
      </c>
      <c r="E52" s="66">
        <v>18.0</v>
      </c>
      <c r="F52" s="68" t="s">
        <v>325</v>
      </c>
      <c r="G52" s="70">
        <v>0.2417389</v>
      </c>
      <c r="H52" s="72">
        <v>116.82000000000001</v>
      </c>
      <c r="I52" s="74">
        <v>28.239938298000002</v>
      </c>
      <c r="J52" s="72">
        <v>59.99</v>
      </c>
      <c r="K52" s="76">
        <v>14.501916611</v>
      </c>
      <c r="L52" s="72">
        <v>240.0</v>
      </c>
      <c r="M52" s="76">
        <v>58.017336</v>
      </c>
      <c r="N52" s="72">
        <v>2.450571296296297</v>
      </c>
      <c r="O52" s="77">
        <v>0.5923984095382409</v>
      </c>
      <c r="P52" s="78">
        <v>43801.0</v>
      </c>
      <c r="Q52" s="85">
        <v>47.99699996681815</v>
      </c>
      <c r="R52" s="79">
        <f t="shared" si="7"/>
        <v>-19.75706167</v>
      </c>
      <c r="S52" s="85">
        <v>2.1773049690257147</v>
      </c>
      <c r="T52" s="79">
        <f t="shared" si="11"/>
        <v>-1.584906559</v>
      </c>
      <c r="U52" s="86">
        <v>77.0</v>
      </c>
    </row>
    <row r="53">
      <c r="A53" s="22">
        <v>51.0</v>
      </c>
      <c r="B53" s="30" t="s">
        <v>548</v>
      </c>
      <c r="C53" s="30" t="s">
        <v>549</v>
      </c>
      <c r="D53" s="81" t="s">
        <v>74</v>
      </c>
      <c r="E53" s="34">
        <v>15.0</v>
      </c>
      <c r="F53" s="36" t="s">
        <v>550</v>
      </c>
      <c r="G53" s="38">
        <v>0.014350805</v>
      </c>
      <c r="H53" s="43">
        <v>2000.0</v>
      </c>
      <c r="I53" s="45">
        <v>28.70161</v>
      </c>
      <c r="J53" s="43">
        <v>88.0</v>
      </c>
      <c r="K53" s="47">
        <v>1.26287084</v>
      </c>
      <c r="L53" s="43">
        <v>4950.0</v>
      </c>
      <c r="M53" s="47">
        <v>71.03648475</v>
      </c>
      <c r="N53" s="43">
        <v>597.3374185379727</v>
      </c>
      <c r="O53" s="49">
        <v>8.572272812641831</v>
      </c>
      <c r="P53" s="51">
        <v>43818.0</v>
      </c>
      <c r="Q53" s="53">
        <v>108.216675</v>
      </c>
      <c r="R53" s="57">
        <f t="shared" si="7"/>
        <v>-79.515065</v>
      </c>
      <c r="S53" s="53">
        <v>29.47888464533691</v>
      </c>
      <c r="T53" s="57">
        <f t="shared" si="11"/>
        <v>-20.90661183</v>
      </c>
      <c r="U53" s="82">
        <v>162.0</v>
      </c>
    </row>
    <row r="54">
      <c r="A54" s="22">
        <v>52.0</v>
      </c>
      <c r="B54" s="83" t="s">
        <v>254</v>
      </c>
      <c r="C54" s="83" t="s">
        <v>255</v>
      </c>
      <c r="D54" s="84" t="s">
        <v>212</v>
      </c>
      <c r="E54" s="66">
        <v>41.0</v>
      </c>
      <c r="F54" s="68" t="s">
        <v>151</v>
      </c>
      <c r="G54" s="70">
        <v>1.112985</v>
      </c>
      <c r="H54" s="72">
        <v>25.8225</v>
      </c>
      <c r="I54" s="74">
        <v>28.7400551625</v>
      </c>
      <c r="J54" s="72">
        <v>9.99</v>
      </c>
      <c r="K54" s="76">
        <v>11.11872015</v>
      </c>
      <c r="L54" s="72">
        <v>202.48916666666665</v>
      </c>
      <c r="M54" s="76">
        <v>225.36740516249995</v>
      </c>
      <c r="N54" s="72">
        <v>0.44848222899729</v>
      </c>
      <c r="O54" s="77">
        <v>0.4991539936405488</v>
      </c>
      <c r="P54" s="78">
        <v>43803.0</v>
      </c>
      <c r="Q54" s="85">
        <v>36.67672969885964</v>
      </c>
      <c r="R54" s="79">
        <f t="shared" si="7"/>
        <v>-7.936674536</v>
      </c>
      <c r="S54" s="85">
        <v>0.6685132383659593</v>
      </c>
      <c r="T54" s="79">
        <f t="shared" si="11"/>
        <v>-0.1693592447</v>
      </c>
      <c r="U54" s="86">
        <v>53.0</v>
      </c>
    </row>
    <row r="55">
      <c r="A55" s="22">
        <v>53.0</v>
      </c>
      <c r="B55" s="30" t="s">
        <v>202</v>
      </c>
      <c r="C55" s="30" t="s">
        <v>203</v>
      </c>
      <c r="D55" s="32" t="s">
        <v>150</v>
      </c>
      <c r="E55" s="34">
        <v>10.0</v>
      </c>
      <c r="F55" s="36" t="s">
        <v>151</v>
      </c>
      <c r="G55" s="38">
        <v>1.112985</v>
      </c>
      <c r="H55" s="43">
        <v>25.994999999999997</v>
      </c>
      <c r="I55" s="45">
        <v>28.932045074999994</v>
      </c>
      <c r="J55" s="43">
        <v>14.99</v>
      </c>
      <c r="K55" s="47">
        <v>16.68364515</v>
      </c>
      <c r="L55" s="43">
        <v>100.0</v>
      </c>
      <c r="M55" s="47">
        <v>111.29849999999999</v>
      </c>
      <c r="N55" s="43">
        <v>0.485738</v>
      </c>
      <c r="O55" s="49">
        <v>0.5406191079299999</v>
      </c>
      <c r="P55" s="51">
        <v>43804.0</v>
      </c>
      <c r="Q55" s="53">
        <v>27.632813936</v>
      </c>
      <c r="R55" s="57">
        <f t="shared" si="7"/>
        <v>1.299231139</v>
      </c>
      <c r="S55" s="53">
        <v>0.5024467558413334</v>
      </c>
      <c r="T55" s="57">
        <f t="shared" si="11"/>
        <v>0.03817235209</v>
      </c>
      <c r="U55" s="82">
        <v>33.0</v>
      </c>
    </row>
    <row r="56">
      <c r="A56" s="22">
        <v>54.0</v>
      </c>
      <c r="B56" s="83" t="s">
        <v>365</v>
      </c>
      <c r="C56" s="83" t="s">
        <v>366</v>
      </c>
      <c r="D56" s="84" t="s">
        <v>68</v>
      </c>
      <c r="E56" s="66">
        <v>26.0</v>
      </c>
      <c r="F56" s="68" t="s">
        <v>367</v>
      </c>
      <c r="G56" s="70">
        <v>7.32409E-5</v>
      </c>
      <c r="H56" s="72">
        <v>409833.3333333334</v>
      </c>
      <c r="I56" s="74">
        <v>30.01656218333334</v>
      </c>
      <c r="J56" s="72">
        <v>23333.333333333332</v>
      </c>
      <c r="K56" s="76">
        <v>1.7089543333333335</v>
      </c>
      <c r="L56" s="72">
        <v>1324400.0</v>
      </c>
      <c r="M56" s="76">
        <v>97.00024796000001</v>
      </c>
      <c r="N56" s="72">
        <v>9361.197222222223</v>
      </c>
      <c r="O56" s="77">
        <v>0.6856225096330557</v>
      </c>
      <c r="P56" s="78">
        <v>43838.0</v>
      </c>
      <c r="Q56" s="85">
        <v>54.84732570999999</v>
      </c>
      <c r="R56" s="79">
        <f t="shared" si="7"/>
        <v>-24.83076353</v>
      </c>
      <c r="S56" s="85">
        <v>0.9082869090075</v>
      </c>
      <c r="T56" s="79">
        <f t="shared" si="11"/>
        <v>-0.2226643994</v>
      </c>
      <c r="U56" s="86">
        <v>92.0</v>
      </c>
    </row>
    <row r="57">
      <c r="A57" s="22">
        <v>55.0</v>
      </c>
      <c r="B57" s="30" t="s">
        <v>241</v>
      </c>
      <c r="C57" s="30" t="s">
        <v>242</v>
      </c>
      <c r="D57" s="30" t="s">
        <v>134</v>
      </c>
      <c r="E57" s="34">
        <v>9.0</v>
      </c>
      <c r="F57" s="36" t="s">
        <v>151</v>
      </c>
      <c r="G57" s="38">
        <v>1.112985</v>
      </c>
      <c r="H57" s="43">
        <v>26.99</v>
      </c>
      <c r="I57" s="45">
        <v>30.039465149999995</v>
      </c>
      <c r="J57" s="43">
        <v>19.12</v>
      </c>
      <c r="K57" s="47">
        <v>21.2802732</v>
      </c>
      <c r="L57" s="43">
        <v>37.99</v>
      </c>
      <c r="M57" s="47">
        <v>42.28230015</v>
      </c>
      <c r="N57" s="43">
        <v>0.5004092592592593</v>
      </c>
      <c r="O57" s="49">
        <v>0.5569479994166666</v>
      </c>
      <c r="P57" s="51">
        <v>43816.0</v>
      </c>
      <c r="Q57" s="53">
        <v>33.871257723333336</v>
      </c>
      <c r="R57" s="57">
        <f t="shared" si="7"/>
        <v>-3.831792573</v>
      </c>
      <c r="S57" s="53">
        <v>1.1680084621472222</v>
      </c>
      <c r="T57" s="57">
        <f t="shared" si="11"/>
        <v>-0.6110604627</v>
      </c>
      <c r="U57" s="82">
        <v>47.0</v>
      </c>
    </row>
    <row r="58">
      <c r="A58" s="22">
        <v>56.0</v>
      </c>
      <c r="B58" s="83" t="s">
        <v>224</v>
      </c>
      <c r="C58" s="83" t="s">
        <v>225</v>
      </c>
      <c r="D58" s="84" t="s">
        <v>134</v>
      </c>
      <c r="E58" s="66">
        <v>13.0</v>
      </c>
      <c r="F58" s="68" t="s">
        <v>151</v>
      </c>
      <c r="G58" s="70">
        <v>1.112985</v>
      </c>
      <c r="H58" s="72">
        <v>28.0</v>
      </c>
      <c r="I58" s="74">
        <v>31.163579999999996</v>
      </c>
      <c r="J58" s="72">
        <v>12.99</v>
      </c>
      <c r="K58" s="76">
        <v>14.457675149999998</v>
      </c>
      <c r="L58" s="72">
        <v>43.0</v>
      </c>
      <c r="M58" s="76">
        <v>47.858354999999996</v>
      </c>
      <c r="N58" s="72">
        <v>1.7</v>
      </c>
      <c r="O58" s="77">
        <v>1.8920744999999997</v>
      </c>
      <c r="P58" s="78">
        <v>43801.0</v>
      </c>
      <c r="Q58" s="85">
        <v>31.715161589999997</v>
      </c>
      <c r="R58" s="79">
        <f t="shared" si="7"/>
        <v>-0.55158159</v>
      </c>
      <c r="S58" s="85">
        <v>2.013388776</v>
      </c>
      <c r="T58" s="79">
        <f t="shared" si="11"/>
        <v>-0.121314276</v>
      </c>
      <c r="U58" s="86">
        <v>41.0</v>
      </c>
    </row>
    <row r="59">
      <c r="A59" s="22">
        <v>57.0</v>
      </c>
      <c r="B59" s="30" t="s">
        <v>285</v>
      </c>
      <c r="C59" s="30" t="s">
        <v>286</v>
      </c>
      <c r="D59" s="32" t="s">
        <v>68</v>
      </c>
      <c r="E59" s="34">
        <v>16.0</v>
      </c>
      <c r="F59" s="36" t="s">
        <v>287</v>
      </c>
      <c r="G59" s="38">
        <v>0.14505787</v>
      </c>
      <c r="H59" s="43">
        <v>216.5</v>
      </c>
      <c r="I59" s="45">
        <v>31.405028855</v>
      </c>
      <c r="J59" s="43">
        <v>25.0</v>
      </c>
      <c r="K59" s="47">
        <v>3.62644675</v>
      </c>
      <c r="L59" s="43">
        <v>2888.0</v>
      </c>
      <c r="M59" s="47">
        <v>418.92712856</v>
      </c>
      <c r="N59" s="43">
        <v>1.6444944444444445</v>
      </c>
      <c r="O59" s="49">
        <v>0.23854686133794445</v>
      </c>
      <c r="P59" s="51">
        <v>43802.0</v>
      </c>
      <c r="Q59" s="53">
        <v>41.287371663144924</v>
      </c>
      <c r="R59" s="57">
        <f t="shared" si="7"/>
        <v>-9.882342808</v>
      </c>
      <c r="S59" s="53">
        <v>0.42181093980777545</v>
      </c>
      <c r="T59" s="57">
        <f t="shared" si="11"/>
        <v>-0.1832640785</v>
      </c>
      <c r="U59" s="82">
        <v>63.0</v>
      </c>
    </row>
    <row r="60">
      <c r="A60" s="22">
        <v>58.0</v>
      </c>
      <c r="B60" s="83" t="s">
        <v>320</v>
      </c>
      <c r="C60" s="83" t="s">
        <v>321</v>
      </c>
      <c r="D60" s="84" t="s">
        <v>68</v>
      </c>
      <c r="E60" s="66">
        <v>19.0</v>
      </c>
      <c r="F60" s="68" t="s">
        <v>322</v>
      </c>
      <c r="G60" s="70">
        <v>0.2461539</v>
      </c>
      <c r="H60" s="72">
        <v>129.0</v>
      </c>
      <c r="I60" s="74">
        <v>31.7538531</v>
      </c>
      <c r="J60" s="72">
        <v>78.0</v>
      </c>
      <c r="K60" s="76">
        <v>19.200004200000002</v>
      </c>
      <c r="L60" s="72">
        <v>308.0</v>
      </c>
      <c r="M60" s="76">
        <v>75.8154012</v>
      </c>
      <c r="N60" s="72">
        <v>0.985</v>
      </c>
      <c r="O60" s="77">
        <v>0.24246159150000002</v>
      </c>
      <c r="P60" s="78">
        <v>43829.0</v>
      </c>
      <c r="Q60" s="85">
        <v>47.92018685185185</v>
      </c>
      <c r="R60" s="79">
        <f t="shared" si="7"/>
        <v>-16.16633375</v>
      </c>
      <c r="S60" s="85">
        <v>3.0640988780041147</v>
      </c>
      <c r="T60" s="79">
        <f t="shared" si="11"/>
        <v>-2.821637287</v>
      </c>
      <c r="U60" s="86">
        <v>76.0</v>
      </c>
    </row>
    <row r="61">
      <c r="A61" s="22">
        <v>59.0</v>
      </c>
      <c r="B61" s="30" t="s">
        <v>226</v>
      </c>
      <c r="C61" s="30" t="s">
        <v>227</v>
      </c>
      <c r="D61" s="81" t="s">
        <v>48</v>
      </c>
      <c r="E61" s="34">
        <v>17.0</v>
      </c>
      <c r="F61" s="36" t="s">
        <v>633</v>
      </c>
      <c r="G61" s="38">
        <v>0.29</v>
      </c>
      <c r="H61" s="43">
        <v>110.0</v>
      </c>
      <c r="I61" s="45">
        <v>31.9</v>
      </c>
      <c r="J61" s="43">
        <v>59.0</v>
      </c>
      <c r="K61" s="47">
        <v>17.11</v>
      </c>
      <c r="L61" s="43">
        <v>713.0</v>
      </c>
      <c r="M61" s="47">
        <v>206.76999999999998</v>
      </c>
      <c r="N61" s="43">
        <v>6.666666666666667</v>
      </c>
      <c r="O61" s="49">
        <v>1.9333333333333333</v>
      </c>
      <c r="P61" s="51">
        <v>43830.0</v>
      </c>
      <c r="Q61" s="53">
        <v>31.792288749999997</v>
      </c>
      <c r="R61" s="57">
        <f t="shared" si="7"/>
        <v>0.10771125</v>
      </c>
      <c r="S61" s="53">
        <v>1.7609462539062497</v>
      </c>
      <c r="T61" s="57">
        <f t="shared" si="11"/>
        <v>0.1723870794</v>
      </c>
      <c r="U61" s="82">
        <v>42.0</v>
      </c>
    </row>
    <row r="62">
      <c r="A62" s="22">
        <v>60.0</v>
      </c>
      <c r="B62" s="83" t="s">
        <v>409</v>
      </c>
      <c r="C62" s="83" t="s">
        <v>410</v>
      </c>
      <c r="D62" s="84" t="s">
        <v>68</v>
      </c>
      <c r="E62" s="66">
        <v>25.0</v>
      </c>
      <c r="F62" s="68" t="s">
        <v>278</v>
      </c>
      <c r="G62" s="70">
        <v>1.0</v>
      </c>
      <c r="H62" s="72">
        <v>32.63333333333333</v>
      </c>
      <c r="I62" s="74">
        <v>32.63333333333333</v>
      </c>
      <c r="J62" s="72">
        <v>15.0</v>
      </c>
      <c r="K62" s="76">
        <v>15.0</v>
      </c>
      <c r="L62" s="72">
        <v>60.5</v>
      </c>
      <c r="M62" s="76">
        <v>60.5</v>
      </c>
      <c r="N62" s="72">
        <v>2.879626810899799</v>
      </c>
      <c r="O62" s="77">
        <v>2.879626810899799</v>
      </c>
      <c r="P62" s="78">
        <v>43815.0</v>
      </c>
      <c r="Q62" s="85">
        <v>62.290784313725496</v>
      </c>
      <c r="R62" s="79">
        <f t="shared" si="7"/>
        <v>-29.65745098</v>
      </c>
      <c r="S62" s="85">
        <v>19.4091148653906</v>
      </c>
      <c r="T62" s="79">
        <f t="shared" si="11"/>
        <v>-16.52948805</v>
      </c>
      <c r="U62" s="86">
        <v>108.0</v>
      </c>
    </row>
    <row r="63">
      <c r="A63" s="22">
        <v>61.0</v>
      </c>
      <c r="B63" s="30" t="s">
        <v>349</v>
      </c>
      <c r="C63" s="30" t="s">
        <v>350</v>
      </c>
      <c r="D63" s="81" t="s">
        <v>212</v>
      </c>
      <c r="E63" s="34">
        <v>3.0</v>
      </c>
      <c r="F63" s="36" t="s">
        <v>151</v>
      </c>
      <c r="G63" s="38">
        <v>1.112985</v>
      </c>
      <c r="H63" s="43">
        <v>29.333333333333332</v>
      </c>
      <c r="I63" s="45">
        <v>32.64756</v>
      </c>
      <c r="J63" s="43">
        <v>26.333333333333332</v>
      </c>
      <c r="K63" s="47">
        <v>29.308604999999996</v>
      </c>
      <c r="L63" s="43">
        <v>36.333333333333336</v>
      </c>
      <c r="M63" s="47">
        <v>40.438455</v>
      </c>
      <c r="N63" s="43">
        <v>0.07915343915343916</v>
      </c>
      <c r="O63" s="49">
        <v>0.08809659047619046</v>
      </c>
      <c r="P63" s="51">
        <v>43797.0</v>
      </c>
      <c r="Q63" s="53">
        <v>52.79874417999999</v>
      </c>
      <c r="R63" s="57">
        <f t="shared" si="7"/>
        <v>-20.15118418</v>
      </c>
      <c r="S63" s="53">
        <v>4.86484359440625</v>
      </c>
      <c r="T63" s="57">
        <f t="shared" si="11"/>
        <v>-4.776747004</v>
      </c>
      <c r="U63" s="82">
        <v>86.0</v>
      </c>
    </row>
    <row r="64">
      <c r="A64" s="22">
        <v>62.0</v>
      </c>
      <c r="B64" s="62" t="s">
        <v>291</v>
      </c>
      <c r="C64" s="62" t="s">
        <v>292</v>
      </c>
      <c r="D64" s="64" t="s">
        <v>40</v>
      </c>
      <c r="E64" s="66">
        <v>6.0</v>
      </c>
      <c r="F64" s="68" t="s">
        <v>151</v>
      </c>
      <c r="G64" s="70">
        <v>1.112985</v>
      </c>
      <c r="H64" s="72">
        <v>29.449999999999996</v>
      </c>
      <c r="I64" s="74">
        <v>32.77740824999999</v>
      </c>
      <c r="J64" s="72">
        <v>12.9</v>
      </c>
      <c r="K64" s="76">
        <v>14.3575065</v>
      </c>
      <c r="L64" s="72">
        <v>52.4</v>
      </c>
      <c r="M64" s="76">
        <v>58.32041399999999</v>
      </c>
      <c r="N64" s="72">
        <v>2.99125</v>
      </c>
      <c r="O64" s="77">
        <v>3.3292163812499997</v>
      </c>
      <c r="P64" s="78">
        <v>43822.0</v>
      </c>
      <c r="Q64" s="79">
        <v>43.16</v>
      </c>
      <c r="R64" s="79">
        <f t="shared" si="7"/>
        <v>-10.38259175</v>
      </c>
      <c r="S64" s="79" t="s">
        <v>634</v>
      </c>
      <c r="T64" s="79" t="s">
        <v>130</v>
      </c>
      <c r="U64" s="80">
        <v>65.0</v>
      </c>
    </row>
    <row r="65">
      <c r="A65" s="22">
        <v>63.0</v>
      </c>
      <c r="B65" s="30" t="s">
        <v>234</v>
      </c>
      <c r="C65" s="30" t="s">
        <v>235</v>
      </c>
      <c r="D65" s="30" t="s">
        <v>236</v>
      </c>
      <c r="E65" s="34">
        <v>15.0</v>
      </c>
      <c r="F65" s="36" t="s">
        <v>237</v>
      </c>
      <c r="G65" s="38">
        <v>0.0531235</v>
      </c>
      <c r="H65" s="43">
        <v>624.0</v>
      </c>
      <c r="I65" s="45">
        <v>33.149063999999996</v>
      </c>
      <c r="J65" s="43">
        <v>389.0</v>
      </c>
      <c r="K65" s="47">
        <v>20.665041499999997</v>
      </c>
      <c r="L65" s="43">
        <v>1589.0</v>
      </c>
      <c r="M65" s="47">
        <v>84.4132415</v>
      </c>
      <c r="N65" s="43">
        <v>7.8</v>
      </c>
      <c r="O65" s="49">
        <v>0.4143633</v>
      </c>
      <c r="P65" s="51">
        <v>43823.0</v>
      </c>
      <c r="Q65" s="53">
        <v>33.32216047333334</v>
      </c>
      <c r="R65" s="57">
        <f t="shared" si="7"/>
        <v>-0.1730964733</v>
      </c>
      <c r="S65" s="53">
        <v>1.6140881049037301</v>
      </c>
      <c r="T65" s="57">
        <f t="shared" ref="T65:T71" si="12">O65-S65</f>
        <v>-1.199724805</v>
      </c>
      <c r="U65" s="82">
        <v>45.0</v>
      </c>
    </row>
    <row r="66">
      <c r="A66" s="22">
        <v>64.0</v>
      </c>
      <c r="B66" s="83" t="s">
        <v>210</v>
      </c>
      <c r="C66" s="83" t="s">
        <v>211</v>
      </c>
      <c r="D66" s="84" t="s">
        <v>212</v>
      </c>
      <c r="E66" s="66">
        <v>15.0</v>
      </c>
      <c r="F66" s="68" t="s">
        <v>151</v>
      </c>
      <c r="G66" s="70">
        <v>1.112985</v>
      </c>
      <c r="H66" s="72">
        <v>29.899999999999995</v>
      </c>
      <c r="I66" s="74">
        <v>33.27825149999999</v>
      </c>
      <c r="J66" s="72">
        <v>23.899999999999995</v>
      </c>
      <c r="K66" s="76">
        <v>26.600341499999992</v>
      </c>
      <c r="L66" s="72">
        <v>45.5</v>
      </c>
      <c r="M66" s="76">
        <v>50.6408175</v>
      </c>
      <c r="N66" s="72">
        <v>0.6913986666666667</v>
      </c>
      <c r="O66" s="77">
        <v>0.76951634502</v>
      </c>
      <c r="P66" s="78">
        <v>43808.0</v>
      </c>
      <c r="Q66" s="85">
        <v>29.47755668433333</v>
      </c>
      <c r="R66" s="79">
        <f t="shared" si="7"/>
        <v>3.800694816</v>
      </c>
      <c r="S66" s="85">
        <v>3.5180998573698608</v>
      </c>
      <c r="T66" s="79">
        <f t="shared" si="12"/>
        <v>-2.748583512</v>
      </c>
      <c r="U66" s="86">
        <v>36.0</v>
      </c>
    </row>
    <row r="67">
      <c r="A67" s="22">
        <v>65.0</v>
      </c>
      <c r="B67" s="30" t="s">
        <v>198</v>
      </c>
      <c r="C67" s="30" t="s">
        <v>199</v>
      </c>
      <c r="D67" s="32" t="s">
        <v>134</v>
      </c>
      <c r="E67" s="34">
        <v>13.0</v>
      </c>
      <c r="F67" s="36" t="s">
        <v>200</v>
      </c>
      <c r="G67" s="38">
        <v>0.1494863</v>
      </c>
      <c r="H67" s="43">
        <v>225.34</v>
      </c>
      <c r="I67" s="45">
        <v>33.685242842</v>
      </c>
      <c r="J67" s="43">
        <v>109.43</v>
      </c>
      <c r="K67" s="47">
        <v>16.358285808999998</v>
      </c>
      <c r="L67" s="43">
        <v>480.0</v>
      </c>
      <c r="M67" s="47">
        <v>71.753424</v>
      </c>
      <c r="N67" s="43">
        <v>3.365647912087913</v>
      </c>
      <c r="O67" s="49">
        <v>0.5031182534807473</v>
      </c>
      <c r="P67" s="51">
        <v>43809.0</v>
      </c>
      <c r="Q67" s="53">
        <v>26.74455984057972</v>
      </c>
      <c r="R67" s="57">
        <f t="shared" si="7"/>
        <v>6.940683001</v>
      </c>
      <c r="S67" s="53">
        <v>1.0237157981219807</v>
      </c>
      <c r="T67" s="57">
        <f t="shared" si="12"/>
        <v>-0.5205975446</v>
      </c>
      <c r="U67" s="82">
        <v>32.0</v>
      </c>
    </row>
    <row r="68">
      <c r="A68" s="22">
        <v>66.0</v>
      </c>
      <c r="B68" s="83" t="s">
        <v>340</v>
      </c>
      <c r="C68" s="83" t="s">
        <v>341</v>
      </c>
      <c r="D68" s="84" t="s">
        <v>57</v>
      </c>
      <c r="E68" s="66">
        <v>10.0</v>
      </c>
      <c r="F68" s="68" t="s">
        <v>342</v>
      </c>
      <c r="G68" s="70">
        <v>0.1043569</v>
      </c>
      <c r="H68" s="72">
        <v>324.0</v>
      </c>
      <c r="I68" s="74">
        <v>33.8116356</v>
      </c>
      <c r="J68" s="72">
        <v>99.0</v>
      </c>
      <c r="K68" s="76">
        <v>10.3313331</v>
      </c>
      <c r="L68" s="72">
        <v>1000.0</v>
      </c>
      <c r="M68" s="76">
        <v>104.3569</v>
      </c>
      <c r="N68" s="72">
        <v>13.889333333333335</v>
      </c>
      <c r="O68" s="77">
        <v>1.4494477697333334</v>
      </c>
      <c r="P68" s="78">
        <v>43816.0</v>
      </c>
      <c r="Q68" s="85">
        <v>52.73540563636363</v>
      </c>
      <c r="R68" s="79">
        <f t="shared" si="7"/>
        <v>-18.92377004</v>
      </c>
      <c r="S68" s="85">
        <v>2.266476172020202</v>
      </c>
      <c r="T68" s="79">
        <f t="shared" si="12"/>
        <v>-0.8170284023</v>
      </c>
      <c r="U68" s="86">
        <v>83.0</v>
      </c>
    </row>
    <row r="69">
      <c r="A69" s="22">
        <v>67.0</v>
      </c>
      <c r="B69" s="30" t="s">
        <v>301</v>
      </c>
      <c r="C69" s="30" t="s">
        <v>302</v>
      </c>
      <c r="D69" s="81" t="s">
        <v>15</v>
      </c>
      <c r="E69" s="34">
        <v>21.0</v>
      </c>
      <c r="F69" s="36" t="s">
        <v>303</v>
      </c>
      <c r="G69" s="38">
        <v>0.001283532</v>
      </c>
      <c r="H69" s="43">
        <v>26480.0</v>
      </c>
      <c r="I69" s="45">
        <v>33.98792736</v>
      </c>
      <c r="J69" s="43">
        <v>14990.0</v>
      </c>
      <c r="K69" s="47">
        <v>19.24014468</v>
      </c>
      <c r="L69" s="43">
        <v>52147.0</v>
      </c>
      <c r="M69" s="47">
        <v>66.932343204</v>
      </c>
      <c r="N69" s="43">
        <v>150.03947619047622</v>
      </c>
      <c r="O69" s="49">
        <v>0.19258046895371433</v>
      </c>
      <c r="P69" s="51">
        <v>43802.0</v>
      </c>
      <c r="Q69" s="53">
        <v>45.5025687085577</v>
      </c>
      <c r="R69" s="57">
        <f t="shared" si="7"/>
        <v>-11.51464135</v>
      </c>
      <c r="S69" s="53">
        <v>0.5284507454309776</v>
      </c>
      <c r="T69" s="57">
        <f t="shared" si="12"/>
        <v>-0.3358702765</v>
      </c>
      <c r="U69" s="82">
        <v>69.0</v>
      </c>
    </row>
    <row r="70">
      <c r="A70" s="22">
        <v>68.0</v>
      </c>
      <c r="B70" s="83" t="s">
        <v>262</v>
      </c>
      <c r="C70" s="83" t="s">
        <v>263</v>
      </c>
      <c r="D70" s="84" t="s">
        <v>212</v>
      </c>
      <c r="E70" s="66">
        <v>9.0</v>
      </c>
      <c r="F70" s="68" t="s">
        <v>151</v>
      </c>
      <c r="G70" s="70">
        <v>1.112985</v>
      </c>
      <c r="H70" s="72">
        <v>30.99</v>
      </c>
      <c r="I70" s="74">
        <v>34.49140514999999</v>
      </c>
      <c r="J70" s="72">
        <v>22.99</v>
      </c>
      <c r="K70" s="76">
        <v>25.587525149999994</v>
      </c>
      <c r="L70" s="72">
        <v>49.9</v>
      </c>
      <c r="M70" s="76">
        <v>55.53795149999999</v>
      </c>
      <c r="N70" s="72">
        <v>0.2029870613136193</v>
      </c>
      <c r="O70" s="77">
        <v>0.22592155443613854</v>
      </c>
      <c r="P70" s="78">
        <v>43816.0</v>
      </c>
      <c r="Q70" s="79">
        <v>37.0</v>
      </c>
      <c r="R70" s="79">
        <f t="shared" si="7"/>
        <v>-2.50859485</v>
      </c>
      <c r="S70" s="85">
        <v>0.16835600865350725</v>
      </c>
      <c r="T70" s="79">
        <f t="shared" si="12"/>
        <v>0.05756554578</v>
      </c>
      <c r="U70" s="86">
        <v>55.0</v>
      </c>
    </row>
    <row r="71">
      <c r="A71" s="22">
        <v>69.0</v>
      </c>
      <c r="B71" s="30" t="s">
        <v>379</v>
      </c>
      <c r="C71" s="30" t="s">
        <v>380</v>
      </c>
      <c r="D71" s="32" t="s">
        <v>381</v>
      </c>
      <c r="E71" s="34">
        <v>36.0</v>
      </c>
      <c r="F71" s="36" t="s">
        <v>382</v>
      </c>
      <c r="G71" s="38">
        <v>0.76659</v>
      </c>
      <c r="H71" s="43">
        <v>45.47500000000001</v>
      </c>
      <c r="I71" s="45">
        <v>34.86068025000001</v>
      </c>
      <c r="J71" s="43">
        <v>2.495833333333333</v>
      </c>
      <c r="K71" s="47">
        <v>1.9132808749999999</v>
      </c>
      <c r="L71" s="43">
        <v>155.0</v>
      </c>
      <c r="M71" s="47">
        <v>118.82145</v>
      </c>
      <c r="N71" s="43">
        <v>1.0308500078802207</v>
      </c>
      <c r="O71" s="49">
        <v>0.7902393075408984</v>
      </c>
      <c r="P71" s="51">
        <v>43819.0</v>
      </c>
      <c r="Q71" s="53">
        <v>57.65583348809524</v>
      </c>
      <c r="R71" s="57">
        <f t="shared" si="7"/>
        <v>-22.79515324</v>
      </c>
      <c r="S71" s="53">
        <v>2.0315626521785712</v>
      </c>
      <c r="T71" s="57">
        <f t="shared" si="12"/>
        <v>-1.241323345</v>
      </c>
      <c r="U71" s="82">
        <v>97.0</v>
      </c>
    </row>
    <row r="72">
      <c r="A72" s="22">
        <v>70.0</v>
      </c>
      <c r="B72" s="62" t="s">
        <v>207</v>
      </c>
      <c r="C72" s="62" t="s">
        <v>208</v>
      </c>
      <c r="D72" s="64" t="s">
        <v>74</v>
      </c>
      <c r="E72" s="66">
        <v>20.0</v>
      </c>
      <c r="F72" s="68" t="s">
        <v>209</v>
      </c>
      <c r="G72" s="70">
        <v>0.10311874</v>
      </c>
      <c r="H72" s="72">
        <v>345.0</v>
      </c>
      <c r="I72" s="74">
        <v>35.5759653</v>
      </c>
      <c r="J72" s="72">
        <v>50.0</v>
      </c>
      <c r="K72" s="76">
        <v>5.155937</v>
      </c>
      <c r="L72" s="72">
        <v>1239.0</v>
      </c>
      <c r="M72" s="76">
        <v>127.76411886</v>
      </c>
      <c r="N72" s="72">
        <v>325.35807291666663</v>
      </c>
      <c r="O72" s="77">
        <v>33.550514527994785</v>
      </c>
      <c r="P72" s="78">
        <v>43817.0</v>
      </c>
      <c r="Q72" s="79">
        <v>29.16</v>
      </c>
      <c r="R72" s="79">
        <f t="shared" si="7"/>
        <v>6.4159653</v>
      </c>
      <c r="S72" s="79" t="s">
        <v>635</v>
      </c>
      <c r="T72" s="79" t="s">
        <v>130</v>
      </c>
      <c r="U72" s="80">
        <v>35.0</v>
      </c>
    </row>
    <row r="73">
      <c r="A73" s="22">
        <v>71.0</v>
      </c>
      <c r="B73" s="30" t="s">
        <v>279</v>
      </c>
      <c r="C73" s="30" t="s">
        <v>280</v>
      </c>
      <c r="D73" s="32" t="s">
        <v>212</v>
      </c>
      <c r="E73" s="34">
        <v>36.0</v>
      </c>
      <c r="F73" s="36" t="s">
        <v>281</v>
      </c>
      <c r="G73" s="38">
        <v>1.29883</v>
      </c>
      <c r="H73" s="43">
        <v>27.494999999999997</v>
      </c>
      <c r="I73" s="45">
        <v>35.711330849999996</v>
      </c>
      <c r="J73" s="43">
        <v>15.9</v>
      </c>
      <c r="K73" s="47">
        <v>20.651397</v>
      </c>
      <c r="L73" s="43">
        <v>54.916666666666664</v>
      </c>
      <c r="M73" s="47">
        <v>71.32741416666666</v>
      </c>
      <c r="N73" s="43">
        <v>0.8276265743371362</v>
      </c>
      <c r="O73" s="49">
        <v>1.0749462235463025</v>
      </c>
      <c r="P73" s="51">
        <v>43818.0</v>
      </c>
      <c r="Q73" s="53">
        <v>39.582556379305544</v>
      </c>
      <c r="R73" s="57">
        <f t="shared" si="7"/>
        <v>-3.871225529</v>
      </c>
      <c r="S73" s="53">
        <v>1.1920637804214498</v>
      </c>
      <c r="T73" s="57">
        <f t="shared" ref="T73:T75" si="13">O73-S73</f>
        <v>-0.1171175569</v>
      </c>
      <c r="U73" s="82">
        <v>61.0</v>
      </c>
    </row>
    <row r="74">
      <c r="A74" s="22">
        <v>72.0</v>
      </c>
      <c r="B74" s="83" t="s">
        <v>329</v>
      </c>
      <c r="C74" s="83" t="s">
        <v>330</v>
      </c>
      <c r="D74" s="84" t="s">
        <v>212</v>
      </c>
      <c r="E74" s="66">
        <v>16.0</v>
      </c>
      <c r="F74" s="68" t="s">
        <v>151</v>
      </c>
      <c r="G74" s="70">
        <v>1.112985</v>
      </c>
      <c r="H74" s="72">
        <v>32.337500000000006</v>
      </c>
      <c r="I74" s="74">
        <v>35.991152437500006</v>
      </c>
      <c r="J74" s="72">
        <v>18.35</v>
      </c>
      <c r="K74" s="76">
        <v>20.42327475</v>
      </c>
      <c r="L74" s="72">
        <v>152.07500000000002</v>
      </c>
      <c r="M74" s="76">
        <v>169.257193875</v>
      </c>
      <c r="N74" s="72">
        <v>0.5004256944444444</v>
      </c>
      <c r="O74" s="77">
        <v>0.5569662915312499</v>
      </c>
      <c r="P74" s="78">
        <v>43798.0</v>
      </c>
      <c r="Q74" s="85">
        <v>50.703589437878804</v>
      </c>
      <c r="R74" s="79">
        <f t="shared" si="7"/>
        <v>-14.712437</v>
      </c>
      <c r="S74" s="85">
        <v>0.7704345275118686</v>
      </c>
      <c r="T74" s="79">
        <f t="shared" si="13"/>
        <v>-0.213468236</v>
      </c>
      <c r="U74" s="86">
        <v>79.0</v>
      </c>
    </row>
    <row r="75">
      <c r="A75" s="22">
        <v>73.0</v>
      </c>
      <c r="B75" s="30" t="s">
        <v>252</v>
      </c>
      <c r="C75" s="30" t="s">
        <v>253</v>
      </c>
      <c r="D75" s="30" t="s">
        <v>51</v>
      </c>
      <c r="E75" s="34">
        <v>5.0</v>
      </c>
      <c r="F75" s="36" t="s">
        <v>151</v>
      </c>
      <c r="G75" s="38">
        <v>1.112985</v>
      </c>
      <c r="H75" s="43">
        <v>32.65</v>
      </c>
      <c r="I75" s="45">
        <v>36.33896024999999</v>
      </c>
      <c r="J75" s="43">
        <v>22.99</v>
      </c>
      <c r="K75" s="47">
        <v>25.587525149999994</v>
      </c>
      <c r="L75" s="43">
        <v>52.31666666666666</v>
      </c>
      <c r="M75" s="47">
        <v>58.22766524999999</v>
      </c>
      <c r="N75" s="43">
        <v>0.4662050000000001</v>
      </c>
      <c r="O75" s="49">
        <v>0.5188791719250001</v>
      </c>
      <c r="P75" s="51">
        <v>43801.0</v>
      </c>
      <c r="Q75" s="53">
        <v>36.618046768333336</v>
      </c>
      <c r="R75" s="57">
        <f t="shared" si="7"/>
        <v>-0.2790865183</v>
      </c>
      <c r="S75" s="53">
        <v>3.1038967852316657</v>
      </c>
      <c r="T75" s="57">
        <f t="shared" si="13"/>
        <v>-2.585017613</v>
      </c>
      <c r="U75" s="82">
        <v>52.0</v>
      </c>
    </row>
    <row r="76">
      <c r="A76" s="22">
        <v>74.0</v>
      </c>
      <c r="B76" s="62" t="s">
        <v>636</v>
      </c>
      <c r="C76" s="83" t="s">
        <v>637</v>
      </c>
      <c r="D76" s="84" t="s">
        <v>40</v>
      </c>
      <c r="E76" s="66">
        <v>6.0</v>
      </c>
      <c r="F76" s="68" t="s">
        <v>638</v>
      </c>
      <c r="G76" s="70">
        <v>0.010055304</v>
      </c>
      <c r="H76" s="72">
        <v>3625.0</v>
      </c>
      <c r="I76" s="74">
        <v>36.450477</v>
      </c>
      <c r="J76" s="72">
        <v>749.0</v>
      </c>
      <c r="K76" s="76">
        <v>7.531422695999999</v>
      </c>
      <c r="L76" s="72">
        <v>6250.0</v>
      </c>
      <c r="M76" s="76">
        <v>62.84564999999999</v>
      </c>
      <c r="N76" s="72">
        <v>297.90277777777777</v>
      </c>
      <c r="O76" s="77">
        <v>2.9955029929999997</v>
      </c>
      <c r="P76" s="78">
        <v>43803.0</v>
      </c>
      <c r="Q76" s="79" t="s">
        <v>130</v>
      </c>
      <c r="R76" s="79" t="s">
        <v>130</v>
      </c>
      <c r="S76" s="79" t="s">
        <v>130</v>
      </c>
      <c r="T76" s="79" t="s">
        <v>130</v>
      </c>
      <c r="U76" s="86" t="s">
        <v>130</v>
      </c>
    </row>
    <row r="77">
      <c r="A77" s="22">
        <v>75.0</v>
      </c>
      <c r="B77" s="30" t="s">
        <v>267</v>
      </c>
      <c r="C77" s="30" t="s">
        <v>268</v>
      </c>
      <c r="D77" s="30" t="s">
        <v>68</v>
      </c>
      <c r="E77" s="34">
        <v>29.0</v>
      </c>
      <c r="F77" s="36" t="s">
        <v>269</v>
      </c>
      <c r="G77" s="38">
        <v>6.74429E-4</v>
      </c>
      <c r="H77" s="43">
        <v>54600.0</v>
      </c>
      <c r="I77" s="45">
        <v>36.8238234</v>
      </c>
      <c r="J77" s="43">
        <v>9250.0</v>
      </c>
      <c r="K77" s="47">
        <v>6.23846825</v>
      </c>
      <c r="L77" s="43">
        <v>150000.0</v>
      </c>
      <c r="M77" s="47">
        <v>101.16435000000001</v>
      </c>
      <c r="N77" s="43">
        <v>3325.0</v>
      </c>
      <c r="O77" s="49">
        <v>2.242476425</v>
      </c>
      <c r="P77" s="51">
        <v>43823.0</v>
      </c>
      <c r="Q77" s="53">
        <v>37.55824122500001</v>
      </c>
      <c r="R77" s="57">
        <f t="shared" ref="R77:R79" si="14">I77-Q77</f>
        <v>-0.734417825</v>
      </c>
      <c r="S77" s="53">
        <v>10.001555731604249</v>
      </c>
      <c r="T77" s="57">
        <f t="shared" ref="T77:T79" si="15">O77-S77</f>
        <v>-7.759079307</v>
      </c>
      <c r="U77" s="82">
        <v>57.0</v>
      </c>
    </row>
    <row r="78">
      <c r="A78" s="22">
        <v>76.0</v>
      </c>
      <c r="B78" s="83" t="s">
        <v>295</v>
      </c>
      <c r="C78" s="83" t="s">
        <v>296</v>
      </c>
      <c r="D78" s="84" t="s">
        <v>68</v>
      </c>
      <c r="E78" s="66">
        <v>9.0</v>
      </c>
      <c r="F78" s="68" t="s">
        <v>297</v>
      </c>
      <c r="G78" s="70">
        <v>0.1249395</v>
      </c>
      <c r="H78" s="72">
        <v>300.0</v>
      </c>
      <c r="I78" s="74">
        <v>37.48185</v>
      </c>
      <c r="J78" s="72">
        <v>113.0</v>
      </c>
      <c r="K78" s="76">
        <v>14.1181635</v>
      </c>
      <c r="L78" s="72">
        <v>630.0</v>
      </c>
      <c r="M78" s="76">
        <v>78.711885</v>
      </c>
      <c r="N78" s="72">
        <v>6.0</v>
      </c>
      <c r="O78" s="77">
        <v>0.749637</v>
      </c>
      <c r="P78" s="78">
        <v>43822.0</v>
      </c>
      <c r="Q78" s="85">
        <v>43.722961666666656</v>
      </c>
      <c r="R78" s="79">
        <f t="shared" si="14"/>
        <v>-6.241111667</v>
      </c>
      <c r="S78" s="85">
        <v>1.6168858166666666</v>
      </c>
      <c r="T78" s="79">
        <f t="shared" si="15"/>
        <v>-0.8672488167</v>
      </c>
      <c r="U78" s="86">
        <v>67.0</v>
      </c>
    </row>
    <row r="79">
      <c r="A79" s="22">
        <v>77.0</v>
      </c>
      <c r="B79" s="30" t="s">
        <v>282</v>
      </c>
      <c r="C79" s="30" t="s">
        <v>283</v>
      </c>
      <c r="D79" s="30" t="s">
        <v>236</v>
      </c>
      <c r="E79" s="34">
        <v>14.0</v>
      </c>
      <c r="F79" s="36" t="s">
        <v>284</v>
      </c>
      <c r="G79" s="38">
        <v>0.1296876</v>
      </c>
      <c r="H79" s="43">
        <v>294.0</v>
      </c>
      <c r="I79" s="45">
        <v>38.12815439999999</v>
      </c>
      <c r="J79" s="43">
        <v>150.0</v>
      </c>
      <c r="K79" s="47">
        <v>19.453139999999998</v>
      </c>
      <c r="L79" s="43">
        <v>824.25</v>
      </c>
      <c r="M79" s="47">
        <v>106.89500429999998</v>
      </c>
      <c r="N79" s="43">
        <v>59.9690625</v>
      </c>
      <c r="O79" s="49">
        <v>7.7772437898749995</v>
      </c>
      <c r="P79" s="51">
        <v>43808.0</v>
      </c>
      <c r="Q79" s="53">
        <v>41.26770110666667</v>
      </c>
      <c r="R79" s="57">
        <f t="shared" si="14"/>
        <v>-3.139546707</v>
      </c>
      <c r="S79" s="53">
        <v>12.214106924555557</v>
      </c>
      <c r="T79" s="57">
        <f t="shared" si="15"/>
        <v>-4.436863135</v>
      </c>
      <c r="U79" s="82">
        <v>62.0</v>
      </c>
    </row>
    <row r="80">
      <c r="A80" s="22">
        <v>78.0</v>
      </c>
      <c r="B80" s="83" t="s">
        <v>639</v>
      </c>
      <c r="C80" s="62" t="s">
        <v>640</v>
      </c>
      <c r="D80" s="87" t="s">
        <v>57</v>
      </c>
      <c r="E80" s="66">
        <v>1.0</v>
      </c>
      <c r="F80" s="68" t="s">
        <v>467</v>
      </c>
      <c r="G80" s="70">
        <v>0.001695309</v>
      </c>
      <c r="H80" s="72">
        <v>22900.0</v>
      </c>
      <c r="I80" s="74">
        <v>38.8225761</v>
      </c>
      <c r="J80" s="72">
        <v>22900.0</v>
      </c>
      <c r="K80" s="76">
        <v>38.8225761</v>
      </c>
      <c r="L80" s="72">
        <v>22900.0</v>
      </c>
      <c r="M80" s="76">
        <v>38.8225761</v>
      </c>
      <c r="N80" s="72">
        <v>2290.0</v>
      </c>
      <c r="O80" s="77">
        <v>3.8822576100000004</v>
      </c>
      <c r="P80" s="78">
        <v>43832.0</v>
      </c>
      <c r="Q80" s="79" t="s">
        <v>130</v>
      </c>
      <c r="R80" s="79" t="s">
        <v>130</v>
      </c>
      <c r="S80" s="85" t="s">
        <v>130</v>
      </c>
      <c r="T80" s="79" t="s">
        <v>130</v>
      </c>
      <c r="U80" s="101" t="s">
        <v>130</v>
      </c>
    </row>
    <row r="81">
      <c r="A81" s="22">
        <v>79.0</v>
      </c>
      <c r="B81" s="30" t="s">
        <v>490</v>
      </c>
      <c r="C81" s="30" t="s">
        <v>491</v>
      </c>
      <c r="D81" s="32" t="s">
        <v>44</v>
      </c>
      <c r="E81" s="34">
        <v>15.0</v>
      </c>
      <c r="F81" s="36" t="s">
        <v>492</v>
      </c>
      <c r="G81" s="38">
        <v>0.009291634</v>
      </c>
      <c r="H81" s="43">
        <v>4200.0</v>
      </c>
      <c r="I81" s="45">
        <v>39.0248628</v>
      </c>
      <c r="J81" s="43">
        <v>1050.0</v>
      </c>
      <c r="K81" s="47">
        <v>9.7562157</v>
      </c>
      <c r="L81" s="43">
        <v>29990.0</v>
      </c>
      <c r="M81" s="47">
        <v>278.65610366</v>
      </c>
      <c r="N81" s="43">
        <v>312.5</v>
      </c>
      <c r="O81" s="49">
        <v>2.903635625</v>
      </c>
      <c r="P81" s="51">
        <v>43829.0</v>
      </c>
      <c r="Q81" s="53">
        <v>77.71414474276924</v>
      </c>
      <c r="R81" s="57">
        <f t="shared" ref="R81:R84" si="16">I81-Q81</f>
        <v>-38.68928194</v>
      </c>
      <c r="S81" s="53">
        <v>3.989180741783462</v>
      </c>
      <c r="T81" s="57">
        <f t="shared" ref="T81:T84" si="17">O81-S81</f>
        <v>-1.085545117</v>
      </c>
      <c r="U81" s="82">
        <v>141.0</v>
      </c>
    </row>
    <row r="82">
      <c r="A82" s="22">
        <v>80.0</v>
      </c>
      <c r="B82" s="83" t="s">
        <v>354</v>
      </c>
      <c r="C82" s="83" t="s">
        <v>355</v>
      </c>
      <c r="D82" s="84" t="s">
        <v>68</v>
      </c>
      <c r="E82" s="66">
        <v>26.0</v>
      </c>
      <c r="F82" s="68" t="s">
        <v>356</v>
      </c>
      <c r="G82" s="70">
        <v>0.01982065</v>
      </c>
      <c r="H82" s="72">
        <v>1982.3333333333333</v>
      </c>
      <c r="I82" s="74">
        <v>39.29113518333333</v>
      </c>
      <c r="J82" s="72">
        <v>650.0</v>
      </c>
      <c r="K82" s="76">
        <v>12.8834225</v>
      </c>
      <c r="L82" s="72">
        <v>9582.333333333334</v>
      </c>
      <c r="M82" s="76">
        <v>189.92807518333333</v>
      </c>
      <c r="N82" s="72">
        <v>50.822500000000005</v>
      </c>
      <c r="O82" s="77">
        <v>1.007334984625</v>
      </c>
      <c r="P82" s="78">
        <v>43830.0</v>
      </c>
      <c r="Q82" s="85">
        <v>53.1369225719143</v>
      </c>
      <c r="R82" s="79">
        <f t="shared" si="16"/>
        <v>-13.84578739</v>
      </c>
      <c r="S82" s="85">
        <v>3.2927736152294287</v>
      </c>
      <c r="T82" s="79">
        <f t="shared" si="17"/>
        <v>-2.285438631</v>
      </c>
      <c r="U82" s="86">
        <v>88.0</v>
      </c>
    </row>
    <row r="83">
      <c r="A83" s="22">
        <v>81.0</v>
      </c>
      <c r="B83" s="30" t="s">
        <v>288</v>
      </c>
      <c r="C83" s="30" t="s">
        <v>289</v>
      </c>
      <c r="D83" s="32" t="s">
        <v>212</v>
      </c>
      <c r="E83" s="34">
        <v>20.0</v>
      </c>
      <c r="F83" s="36" t="s">
        <v>151</v>
      </c>
      <c r="G83" s="38">
        <v>1.112985</v>
      </c>
      <c r="H83" s="43">
        <v>35.38666666666667</v>
      </c>
      <c r="I83" s="45">
        <v>39.3848292</v>
      </c>
      <c r="J83" s="43">
        <v>11.656666666666666</v>
      </c>
      <c r="K83" s="47">
        <v>12.973695149999998</v>
      </c>
      <c r="L83" s="43">
        <v>82.49</v>
      </c>
      <c r="M83" s="47">
        <v>91.81013264999999</v>
      </c>
      <c r="N83" s="43">
        <v>0.21056705555555558</v>
      </c>
      <c r="O83" s="49">
        <v>0.2343579743275</v>
      </c>
      <c r="P83" s="51">
        <v>43805.0</v>
      </c>
      <c r="Q83" s="53">
        <v>42.37805054954545</v>
      </c>
      <c r="R83" s="57">
        <f t="shared" si="16"/>
        <v>-2.99322135</v>
      </c>
      <c r="S83" s="53">
        <v>0.6639177766640152</v>
      </c>
      <c r="T83" s="57">
        <f t="shared" si="17"/>
        <v>-0.4295598023</v>
      </c>
      <c r="U83" s="82">
        <v>64.0</v>
      </c>
    </row>
    <row r="84">
      <c r="A84" s="22">
        <v>82.0</v>
      </c>
      <c r="B84" s="83" t="s">
        <v>371</v>
      </c>
      <c r="C84" s="83" t="s">
        <v>372</v>
      </c>
      <c r="D84" s="84" t="s">
        <v>212</v>
      </c>
      <c r="E84" s="66">
        <v>12.0</v>
      </c>
      <c r="F84" s="68" t="s">
        <v>373</v>
      </c>
      <c r="G84" s="70">
        <v>0.1054395</v>
      </c>
      <c r="H84" s="72">
        <v>375.5416666666667</v>
      </c>
      <c r="I84" s="74">
        <v>39.596925562500005</v>
      </c>
      <c r="J84" s="72">
        <v>244.66666666666666</v>
      </c>
      <c r="K84" s="76">
        <v>25.797531</v>
      </c>
      <c r="L84" s="72">
        <v>944.6666666666666</v>
      </c>
      <c r="M84" s="76">
        <v>99.605181</v>
      </c>
      <c r="N84" s="72">
        <v>1.0975277777777777</v>
      </c>
      <c r="O84" s="77">
        <v>0.115722780125</v>
      </c>
      <c r="P84" s="78">
        <v>43832.0</v>
      </c>
      <c r="Q84" s="85">
        <v>55.9889878472222</v>
      </c>
      <c r="R84" s="79">
        <f t="shared" si="16"/>
        <v>-16.39206228</v>
      </c>
      <c r="S84" s="85">
        <v>0.3985858135416665</v>
      </c>
      <c r="T84" s="79">
        <f t="shared" si="17"/>
        <v>-0.2828630334</v>
      </c>
      <c r="U84" s="86">
        <v>94.0</v>
      </c>
    </row>
    <row r="85">
      <c r="A85" s="22">
        <v>83.0</v>
      </c>
      <c r="B85" s="30" t="s">
        <v>641</v>
      </c>
      <c r="C85" s="88" t="s">
        <v>642</v>
      </c>
      <c r="D85" s="81" t="s">
        <v>15</v>
      </c>
      <c r="E85" s="34">
        <v>2.0</v>
      </c>
      <c r="F85" s="36" t="s">
        <v>643</v>
      </c>
      <c r="G85" s="38">
        <v>0.1340842</v>
      </c>
      <c r="H85" s="43">
        <v>297.0</v>
      </c>
      <c r="I85" s="45">
        <v>39.823007399999995</v>
      </c>
      <c r="J85" s="43">
        <v>226.80000000000004</v>
      </c>
      <c r="K85" s="47">
        <v>30.410296560000003</v>
      </c>
      <c r="L85" s="43">
        <v>367.2</v>
      </c>
      <c r="M85" s="47">
        <v>49.23571824</v>
      </c>
      <c r="N85" s="43">
        <v>20.520000000000003</v>
      </c>
      <c r="O85" s="49">
        <v>2.751407784</v>
      </c>
      <c r="P85" s="51">
        <v>43833.0</v>
      </c>
      <c r="Q85" s="53" t="s">
        <v>130</v>
      </c>
      <c r="R85" s="57" t="s">
        <v>130</v>
      </c>
      <c r="S85" s="53" t="s">
        <v>130</v>
      </c>
      <c r="T85" s="57" t="s">
        <v>130</v>
      </c>
      <c r="U85" s="102" t="s">
        <v>130</v>
      </c>
    </row>
    <row r="86">
      <c r="A86" s="22">
        <v>84.0</v>
      </c>
      <c r="B86" s="62" t="s">
        <v>311</v>
      </c>
      <c r="C86" s="62" t="s">
        <v>312</v>
      </c>
      <c r="D86" s="64" t="s">
        <v>15</v>
      </c>
      <c r="E86" s="66">
        <v>20.0</v>
      </c>
      <c r="F86" s="68" t="s">
        <v>313</v>
      </c>
      <c r="G86" s="70">
        <v>0.02683</v>
      </c>
      <c r="H86" s="72">
        <v>1494.4166666666667</v>
      </c>
      <c r="I86" s="74">
        <v>40.09519916666667</v>
      </c>
      <c r="J86" s="72">
        <v>494.4166666666667</v>
      </c>
      <c r="K86" s="76">
        <v>13.265199166666667</v>
      </c>
      <c r="L86" s="72">
        <v>2594.4166666666665</v>
      </c>
      <c r="M86" s="76">
        <v>69.60819916666667</v>
      </c>
      <c r="N86" s="72">
        <v>19.99027777777778</v>
      </c>
      <c r="O86" s="77">
        <v>0.5363391527777779</v>
      </c>
      <c r="P86" s="78">
        <v>43819.0</v>
      </c>
      <c r="Q86" s="79">
        <v>46.25</v>
      </c>
      <c r="R86" s="79">
        <f t="shared" ref="R86:R103" si="18">I86-Q86</f>
        <v>-6.154800833</v>
      </c>
      <c r="S86" s="79" t="s">
        <v>644</v>
      </c>
      <c r="T86" s="79" t="s">
        <v>130</v>
      </c>
      <c r="U86" s="80">
        <v>73.0</v>
      </c>
    </row>
    <row r="87">
      <c r="A87" s="22">
        <v>85.0</v>
      </c>
      <c r="B87" s="30" t="s">
        <v>271</v>
      </c>
      <c r="C87" s="30" t="s">
        <v>272</v>
      </c>
      <c r="D87" s="32" t="s">
        <v>48</v>
      </c>
      <c r="E87" s="34">
        <v>20.0</v>
      </c>
      <c r="F87" s="36" t="s">
        <v>273</v>
      </c>
      <c r="G87" s="38">
        <v>6.6093853E-4</v>
      </c>
      <c r="H87" s="43">
        <v>60733.349375</v>
      </c>
      <c r="I87" s="45">
        <v>40.14101065788891</v>
      </c>
      <c r="J87" s="43">
        <v>9203.2875</v>
      </c>
      <c r="K87" s="47">
        <v>6.082807311417375</v>
      </c>
      <c r="L87" s="43">
        <v>267750.4166666667</v>
      </c>
      <c r="M87" s="47">
        <v>176.96656679855417</v>
      </c>
      <c r="N87" s="43">
        <v>15558.454019791665</v>
      </c>
      <c r="O87" s="49">
        <v>10.283181728913693</v>
      </c>
      <c r="P87" s="51">
        <v>43815.0</v>
      </c>
      <c r="Q87" s="53">
        <v>37.59844855372309</v>
      </c>
      <c r="R87" s="57">
        <f t="shared" si="18"/>
        <v>2.542562104</v>
      </c>
      <c r="S87" s="53">
        <v>18.290214273054563</v>
      </c>
      <c r="T87" s="57">
        <f t="shared" ref="T87:T102" si="19">O87-S87</f>
        <v>-8.007032544</v>
      </c>
      <c r="U87" s="82">
        <v>58.0</v>
      </c>
    </row>
    <row r="88">
      <c r="A88" s="22">
        <v>86.0</v>
      </c>
      <c r="B88" s="83" t="s">
        <v>264</v>
      </c>
      <c r="C88" s="83" t="s">
        <v>265</v>
      </c>
      <c r="D88" s="84" t="s">
        <v>68</v>
      </c>
      <c r="E88" s="66">
        <v>32.0</v>
      </c>
      <c r="F88" s="68" t="s">
        <v>266</v>
      </c>
      <c r="G88" s="70">
        <v>0.009099</v>
      </c>
      <c r="H88" s="72">
        <v>4432.083333333334</v>
      </c>
      <c r="I88" s="74">
        <v>40.327526250000005</v>
      </c>
      <c r="J88" s="72">
        <v>1061.5</v>
      </c>
      <c r="K88" s="76">
        <v>9.658588499999999</v>
      </c>
      <c r="L88" s="72">
        <v>7623.0</v>
      </c>
      <c r="M88" s="76">
        <v>69.361677</v>
      </c>
      <c r="N88" s="72">
        <v>253.75624314102564</v>
      </c>
      <c r="O88" s="77">
        <v>2.308928056340192</v>
      </c>
      <c r="P88" s="78">
        <v>43811.0</v>
      </c>
      <c r="Q88" s="85">
        <v>37.15135006848571</v>
      </c>
      <c r="R88" s="79">
        <f t="shared" si="18"/>
        <v>3.176176182</v>
      </c>
      <c r="S88" s="85">
        <v>1.8076875477276195</v>
      </c>
      <c r="T88" s="79">
        <f t="shared" si="19"/>
        <v>0.5012405086</v>
      </c>
      <c r="U88" s="86">
        <v>56.0</v>
      </c>
    </row>
    <row r="89">
      <c r="A89" s="22">
        <v>87.0</v>
      </c>
      <c r="B89" s="30" t="s">
        <v>357</v>
      </c>
      <c r="C89" s="30" t="s">
        <v>358</v>
      </c>
      <c r="D89" s="32" t="s">
        <v>212</v>
      </c>
      <c r="E89" s="34">
        <v>11.0</v>
      </c>
      <c r="F89" s="36" t="s">
        <v>151</v>
      </c>
      <c r="G89" s="38">
        <v>1.112985</v>
      </c>
      <c r="H89" s="43">
        <v>36.24</v>
      </c>
      <c r="I89" s="45">
        <v>40.334576399999996</v>
      </c>
      <c r="J89" s="43">
        <v>26.24</v>
      </c>
      <c r="K89" s="47">
        <v>29.204726399999995</v>
      </c>
      <c r="L89" s="43">
        <v>61.25</v>
      </c>
      <c r="M89" s="47">
        <v>68.17033124999999</v>
      </c>
      <c r="N89" s="43">
        <v>0.3125</v>
      </c>
      <c r="O89" s="49">
        <v>0.3478078125</v>
      </c>
      <c r="P89" s="51">
        <v>43823.0</v>
      </c>
      <c r="Q89" s="53">
        <v>53.696273792777774</v>
      </c>
      <c r="R89" s="57">
        <f t="shared" si="18"/>
        <v>-13.36169739</v>
      </c>
      <c r="S89" s="53">
        <v>0.9113827738768518</v>
      </c>
      <c r="T89" s="57">
        <f t="shared" si="19"/>
        <v>-0.5635749614</v>
      </c>
      <c r="U89" s="82">
        <v>89.0</v>
      </c>
    </row>
    <row r="90">
      <c r="A90" s="22">
        <v>88.0</v>
      </c>
      <c r="B90" s="83" t="s">
        <v>383</v>
      </c>
      <c r="C90" s="83" t="s">
        <v>384</v>
      </c>
      <c r="D90" s="84" t="s">
        <v>212</v>
      </c>
      <c r="E90" s="66">
        <v>20.0</v>
      </c>
      <c r="F90" s="68" t="s">
        <v>151</v>
      </c>
      <c r="G90" s="70">
        <v>1.112985</v>
      </c>
      <c r="H90" s="72">
        <v>36.44166666666666</v>
      </c>
      <c r="I90" s="74">
        <v>40.55902837499999</v>
      </c>
      <c r="J90" s="72">
        <v>15.75</v>
      </c>
      <c r="K90" s="76">
        <v>17.52951375</v>
      </c>
      <c r="L90" s="72">
        <v>93.0</v>
      </c>
      <c r="M90" s="76">
        <v>103.50760499999998</v>
      </c>
      <c r="N90" s="72">
        <v>0.7846663194444444</v>
      </c>
      <c r="O90" s="77">
        <v>0.8733218435468749</v>
      </c>
      <c r="P90" s="78">
        <v>43808.0</v>
      </c>
      <c r="Q90" s="85">
        <v>58.220162867870364</v>
      </c>
      <c r="R90" s="79">
        <f t="shared" si="18"/>
        <v>-17.66113449</v>
      </c>
      <c r="S90" s="85">
        <v>0.8614926460973764</v>
      </c>
      <c r="T90" s="79">
        <f t="shared" si="19"/>
        <v>0.01182919745</v>
      </c>
      <c r="U90" s="86">
        <v>98.0</v>
      </c>
    </row>
    <row r="91">
      <c r="A91" s="22">
        <v>89.0</v>
      </c>
      <c r="B91" s="30" t="s">
        <v>430</v>
      </c>
      <c r="C91" s="30" t="s">
        <v>431</v>
      </c>
      <c r="D91" s="30" t="s">
        <v>212</v>
      </c>
      <c r="E91" s="34">
        <v>18.0</v>
      </c>
      <c r="F91" s="36" t="s">
        <v>151</v>
      </c>
      <c r="G91" s="38">
        <v>1.112985</v>
      </c>
      <c r="H91" s="43">
        <v>36.6</v>
      </c>
      <c r="I91" s="45">
        <v>40.735251</v>
      </c>
      <c r="J91" s="43">
        <v>13.0</v>
      </c>
      <c r="K91" s="47">
        <v>14.468804999999998</v>
      </c>
      <c r="L91" s="43">
        <v>149.0</v>
      </c>
      <c r="M91" s="47">
        <v>165.83476499999998</v>
      </c>
      <c r="N91" s="43">
        <v>1.8007732539682533</v>
      </c>
      <c r="O91" s="49">
        <v>2.0042336200678563</v>
      </c>
      <c r="P91" s="51">
        <v>43798.0</v>
      </c>
      <c r="Q91" s="53">
        <v>65.278341765</v>
      </c>
      <c r="R91" s="57">
        <f t="shared" si="18"/>
        <v>-24.54309077</v>
      </c>
      <c r="S91" s="53">
        <v>2.00311706573875</v>
      </c>
      <c r="T91" s="57">
        <f t="shared" si="19"/>
        <v>0.001116554329</v>
      </c>
      <c r="U91" s="82">
        <v>117.0</v>
      </c>
    </row>
    <row r="92">
      <c r="A92" s="22">
        <v>90.0</v>
      </c>
      <c r="B92" s="83" t="s">
        <v>334</v>
      </c>
      <c r="C92" s="83" t="s">
        <v>335</v>
      </c>
      <c r="D92" s="84" t="s">
        <v>48</v>
      </c>
      <c r="E92" s="66">
        <v>6.0</v>
      </c>
      <c r="F92" s="68" t="s">
        <v>336</v>
      </c>
      <c r="G92" s="70">
        <v>8.3963056E-4</v>
      </c>
      <c r="H92" s="72">
        <v>49416.66666666667</v>
      </c>
      <c r="I92" s="74">
        <v>41.49174350666667</v>
      </c>
      <c r="J92" s="72">
        <v>39000.0</v>
      </c>
      <c r="K92" s="76">
        <v>32.74559184</v>
      </c>
      <c r="L92" s="72">
        <v>60833.333333333336</v>
      </c>
      <c r="M92" s="76">
        <v>51.07752573333334</v>
      </c>
      <c r="N92" s="72">
        <v>2498.5987654320984</v>
      </c>
      <c r="O92" s="77">
        <v>2.0978998806350613</v>
      </c>
      <c r="P92" s="78">
        <v>43822.0</v>
      </c>
      <c r="Q92" s="85">
        <v>51.95383642857143</v>
      </c>
      <c r="R92" s="79">
        <f t="shared" si="18"/>
        <v>-10.46209292</v>
      </c>
      <c r="S92" s="85">
        <v>1.904951977777778</v>
      </c>
      <c r="T92" s="79">
        <f t="shared" si="19"/>
        <v>0.1929479029</v>
      </c>
      <c r="U92" s="86">
        <v>81.0</v>
      </c>
    </row>
    <row r="93">
      <c r="A93" s="22">
        <v>91.0</v>
      </c>
      <c r="B93" s="30" t="s">
        <v>317</v>
      </c>
      <c r="C93" s="30" t="s">
        <v>318</v>
      </c>
      <c r="D93" s="30" t="s">
        <v>236</v>
      </c>
      <c r="E93" s="34">
        <v>32.0</v>
      </c>
      <c r="F93" s="36" t="s">
        <v>319</v>
      </c>
      <c r="G93" s="38">
        <v>0.1447115</v>
      </c>
      <c r="H93" s="43">
        <v>286.95833333333337</v>
      </c>
      <c r="I93" s="45">
        <v>41.52617085416667</v>
      </c>
      <c r="J93" s="43">
        <v>130.91666666666666</v>
      </c>
      <c r="K93" s="47">
        <v>18.94514720833333</v>
      </c>
      <c r="L93" s="43">
        <v>917.6666666666666</v>
      </c>
      <c r="M93" s="47">
        <v>132.79691983333333</v>
      </c>
      <c r="N93" s="43">
        <v>53.21025278242808</v>
      </c>
      <c r="O93" s="49">
        <v>7.70013549552434</v>
      </c>
      <c r="P93" s="51">
        <v>43801.0</v>
      </c>
      <c r="Q93" s="53">
        <v>47.82948114583332</v>
      </c>
      <c r="R93" s="57">
        <f t="shared" si="18"/>
        <v>-6.303310292</v>
      </c>
      <c r="S93" s="53">
        <v>9.194130141792746</v>
      </c>
      <c r="T93" s="57">
        <f t="shared" si="19"/>
        <v>-1.493994646</v>
      </c>
      <c r="U93" s="82">
        <v>75.0</v>
      </c>
    </row>
    <row r="94">
      <c r="A94" s="22">
        <v>92.0</v>
      </c>
      <c r="B94" s="83" t="s">
        <v>276</v>
      </c>
      <c r="C94" s="83" t="s">
        <v>277</v>
      </c>
      <c r="D94" s="83" t="s">
        <v>236</v>
      </c>
      <c r="E94" s="66">
        <v>12.0</v>
      </c>
      <c r="F94" s="68" t="s">
        <v>278</v>
      </c>
      <c r="G94" s="70">
        <v>1.0</v>
      </c>
      <c r="H94" s="72">
        <v>41.96</v>
      </c>
      <c r="I94" s="74">
        <v>41.96</v>
      </c>
      <c r="J94" s="72">
        <v>25.0</v>
      </c>
      <c r="K94" s="76">
        <v>25.0</v>
      </c>
      <c r="L94" s="72">
        <v>75.0</v>
      </c>
      <c r="M94" s="76">
        <v>75.0</v>
      </c>
      <c r="N94" s="72">
        <v>4.609</v>
      </c>
      <c r="O94" s="77">
        <v>4.609</v>
      </c>
      <c r="P94" s="78">
        <v>43833.0</v>
      </c>
      <c r="Q94" s="85">
        <v>39.32090909090909</v>
      </c>
      <c r="R94" s="79">
        <f t="shared" si="18"/>
        <v>2.639090909</v>
      </c>
      <c r="S94" s="85">
        <v>4.48707683982684</v>
      </c>
      <c r="T94" s="79">
        <f t="shared" si="19"/>
        <v>0.1219231602</v>
      </c>
      <c r="U94" s="103">
        <v>60.0</v>
      </c>
    </row>
    <row r="95">
      <c r="A95" s="22">
        <v>93.0</v>
      </c>
      <c r="B95" s="30" t="s">
        <v>397</v>
      </c>
      <c r="C95" s="30" t="s">
        <v>398</v>
      </c>
      <c r="D95" s="81" t="s">
        <v>212</v>
      </c>
      <c r="E95" s="34">
        <v>18.0</v>
      </c>
      <c r="F95" s="36" t="s">
        <v>151</v>
      </c>
      <c r="G95" s="38">
        <v>1.112985</v>
      </c>
      <c r="H95" s="43">
        <v>38.125</v>
      </c>
      <c r="I95" s="45">
        <v>42.432553125</v>
      </c>
      <c r="J95" s="43">
        <v>11.5</v>
      </c>
      <c r="K95" s="47">
        <v>12.799327499999999</v>
      </c>
      <c r="L95" s="43">
        <v>57.25</v>
      </c>
      <c r="M95" s="47">
        <v>63.718391249999996</v>
      </c>
      <c r="N95" s="43">
        <v>0.3075</v>
      </c>
      <c r="O95" s="49">
        <v>0.3422428875</v>
      </c>
      <c r="P95" s="51">
        <v>43829.0</v>
      </c>
      <c r="Q95" s="53">
        <v>59.229343537689395</v>
      </c>
      <c r="R95" s="57">
        <f t="shared" si="18"/>
        <v>-16.79679041</v>
      </c>
      <c r="S95" s="53">
        <v>0.8285319871340907</v>
      </c>
      <c r="T95" s="57">
        <f t="shared" si="19"/>
        <v>-0.4862890996</v>
      </c>
      <c r="U95" s="82">
        <v>103.0</v>
      </c>
    </row>
    <row r="96">
      <c r="A96" s="22">
        <v>94.0</v>
      </c>
      <c r="B96" s="83" t="s">
        <v>401</v>
      </c>
      <c r="C96" s="83" t="s">
        <v>402</v>
      </c>
      <c r="D96" s="83" t="s">
        <v>51</v>
      </c>
      <c r="E96" s="66">
        <v>5.0</v>
      </c>
      <c r="F96" s="68" t="s">
        <v>403</v>
      </c>
      <c r="G96" s="70">
        <v>0.3700209</v>
      </c>
      <c r="H96" s="72">
        <v>115.0</v>
      </c>
      <c r="I96" s="74">
        <v>42.5524035</v>
      </c>
      <c r="J96" s="72">
        <v>60.0</v>
      </c>
      <c r="K96" s="76">
        <v>22.201254</v>
      </c>
      <c r="L96" s="72">
        <v>155.0</v>
      </c>
      <c r="M96" s="76">
        <v>57.3532395</v>
      </c>
      <c r="N96" s="72">
        <v>7.063333333333333</v>
      </c>
      <c r="O96" s="77">
        <v>2.6135809569999995</v>
      </c>
      <c r="P96" s="78">
        <v>43808.0</v>
      </c>
      <c r="Q96" s="85">
        <v>60.37399762237499</v>
      </c>
      <c r="R96" s="79">
        <f t="shared" si="18"/>
        <v>-17.82159412</v>
      </c>
      <c r="S96" s="85">
        <v>2.6695917144221877</v>
      </c>
      <c r="T96" s="79">
        <f t="shared" si="19"/>
        <v>-0.05601075742</v>
      </c>
      <c r="U96" s="86">
        <v>105.0</v>
      </c>
    </row>
    <row r="97">
      <c r="A97" s="22">
        <v>95.0</v>
      </c>
      <c r="B97" s="30" t="s">
        <v>462</v>
      </c>
      <c r="C97" s="30" t="s">
        <v>463</v>
      </c>
      <c r="D97" s="30" t="s">
        <v>236</v>
      </c>
      <c r="E97" s="34">
        <v>25.0</v>
      </c>
      <c r="F97" s="36" t="s">
        <v>464</v>
      </c>
      <c r="G97" s="38">
        <v>0.001745426</v>
      </c>
      <c r="H97" s="43">
        <v>24764.349999999995</v>
      </c>
      <c r="I97" s="45">
        <v>43.22434036309999</v>
      </c>
      <c r="J97" s="43">
        <v>11030.0</v>
      </c>
      <c r="K97" s="47">
        <v>19.25204878</v>
      </c>
      <c r="L97" s="43">
        <v>146030.0</v>
      </c>
      <c r="M97" s="47">
        <v>254.88455878</v>
      </c>
      <c r="N97" s="43">
        <v>1827.87312</v>
      </c>
      <c r="O97" s="49">
        <v>3.19041726834912</v>
      </c>
      <c r="P97" s="51">
        <v>43803.0</v>
      </c>
      <c r="Q97" s="53">
        <v>73.50850759633386</v>
      </c>
      <c r="R97" s="57">
        <f t="shared" si="18"/>
        <v>-30.28416723</v>
      </c>
      <c r="S97" s="53">
        <v>3.6546670615047754</v>
      </c>
      <c r="T97" s="57">
        <f t="shared" si="19"/>
        <v>-0.4642497932</v>
      </c>
      <c r="U97" s="82">
        <v>131.0</v>
      </c>
    </row>
    <row r="98">
      <c r="A98" s="22">
        <v>96.0</v>
      </c>
      <c r="B98" s="83" t="s">
        <v>326</v>
      </c>
      <c r="C98" s="83" t="s">
        <v>327</v>
      </c>
      <c r="D98" s="84" t="s">
        <v>68</v>
      </c>
      <c r="E98" s="66">
        <v>9.0</v>
      </c>
      <c r="F98" s="68" t="s">
        <v>328</v>
      </c>
      <c r="G98" s="70">
        <v>0.7423464</v>
      </c>
      <c r="H98" s="72">
        <v>59.0</v>
      </c>
      <c r="I98" s="74">
        <v>43.7984376</v>
      </c>
      <c r="J98" s="72">
        <v>29.899999999999995</v>
      </c>
      <c r="K98" s="76">
        <v>22.196157359999994</v>
      </c>
      <c r="L98" s="72">
        <v>189.0</v>
      </c>
      <c r="M98" s="76">
        <v>140.3034696</v>
      </c>
      <c r="N98" s="72">
        <v>0.04299</v>
      </c>
      <c r="O98" s="77">
        <v>0.031913471735999996</v>
      </c>
      <c r="P98" s="78">
        <v>43832.0</v>
      </c>
      <c r="Q98" s="85">
        <v>50.42685491145832</v>
      </c>
      <c r="R98" s="79">
        <f t="shared" si="18"/>
        <v>-6.628417311</v>
      </c>
      <c r="S98" s="85">
        <v>0.031143159652864582</v>
      </c>
      <c r="T98" s="79">
        <f t="shared" si="19"/>
        <v>0.0007703120831</v>
      </c>
      <c r="U98" s="86">
        <v>78.0</v>
      </c>
    </row>
    <row r="99">
      <c r="A99" s="22">
        <v>97.0</v>
      </c>
      <c r="B99" s="30" t="s">
        <v>337</v>
      </c>
      <c r="C99" s="30" t="s">
        <v>338</v>
      </c>
      <c r="D99" s="32" t="s">
        <v>212</v>
      </c>
      <c r="E99" s="34">
        <v>10.0</v>
      </c>
      <c r="F99" s="36" t="s">
        <v>151</v>
      </c>
      <c r="G99" s="38">
        <v>1.112985</v>
      </c>
      <c r="H99" s="43">
        <v>39.4</v>
      </c>
      <c r="I99" s="45">
        <v>43.851608999999996</v>
      </c>
      <c r="J99" s="43">
        <v>24.916666666666668</v>
      </c>
      <c r="K99" s="47">
        <v>27.73187625</v>
      </c>
      <c r="L99" s="43">
        <v>57.0</v>
      </c>
      <c r="M99" s="47">
        <v>63.440144999999994</v>
      </c>
      <c r="N99" s="43">
        <v>0.31882</v>
      </c>
      <c r="O99" s="49">
        <v>0.3548418777</v>
      </c>
      <c r="P99" s="51">
        <v>43805.0</v>
      </c>
      <c r="Q99" s="53">
        <v>52.231301200000004</v>
      </c>
      <c r="R99" s="57">
        <f t="shared" si="18"/>
        <v>-8.3796922</v>
      </c>
      <c r="S99" s="53">
        <v>0.4066176932999999</v>
      </c>
      <c r="T99" s="57">
        <f t="shared" si="19"/>
        <v>-0.0517758156</v>
      </c>
      <c r="U99" s="82">
        <v>82.0</v>
      </c>
    </row>
    <row r="100">
      <c r="A100" s="22">
        <v>98.0</v>
      </c>
      <c r="B100" s="83" t="s">
        <v>411</v>
      </c>
      <c r="C100" s="83" t="s">
        <v>412</v>
      </c>
      <c r="D100" s="83" t="s">
        <v>236</v>
      </c>
      <c r="E100" s="66">
        <v>33.0</v>
      </c>
      <c r="F100" s="68" t="s">
        <v>278</v>
      </c>
      <c r="G100" s="70">
        <v>1.0</v>
      </c>
      <c r="H100" s="72">
        <v>43.866666666666674</v>
      </c>
      <c r="I100" s="74">
        <v>43.866666666666674</v>
      </c>
      <c r="J100" s="72">
        <v>22.399999999999995</v>
      </c>
      <c r="K100" s="76">
        <v>22.399999999999995</v>
      </c>
      <c r="L100" s="72">
        <v>319.2</v>
      </c>
      <c r="M100" s="76">
        <v>319.2</v>
      </c>
      <c r="N100" s="72">
        <v>2.5436429468679473</v>
      </c>
      <c r="O100" s="77">
        <v>2.5436429468679473</v>
      </c>
      <c r="P100" s="78">
        <v>43804.0</v>
      </c>
      <c r="Q100" s="85">
        <v>62.44562499999999</v>
      </c>
      <c r="R100" s="79">
        <f t="shared" si="18"/>
        <v>-18.57895833</v>
      </c>
      <c r="S100" s="85">
        <v>2.61486134004884</v>
      </c>
      <c r="T100" s="79">
        <f t="shared" si="19"/>
        <v>-0.07121839318</v>
      </c>
      <c r="U100" s="86">
        <v>109.0</v>
      </c>
    </row>
    <row r="101">
      <c r="A101" s="22">
        <v>99.0</v>
      </c>
      <c r="B101" s="30" t="s">
        <v>293</v>
      </c>
      <c r="C101" s="30" t="s">
        <v>294</v>
      </c>
      <c r="D101" s="30" t="s">
        <v>51</v>
      </c>
      <c r="E101" s="34">
        <v>6.0</v>
      </c>
      <c r="F101" s="36" t="s">
        <v>151</v>
      </c>
      <c r="G101" s="38">
        <v>1.112985</v>
      </c>
      <c r="H101" s="43">
        <v>39.82</v>
      </c>
      <c r="I101" s="45">
        <v>44.319062699999996</v>
      </c>
      <c r="J101" s="43">
        <v>34.99</v>
      </c>
      <c r="K101" s="47">
        <v>38.94334515</v>
      </c>
      <c r="L101" s="43">
        <v>56.06666666666666</v>
      </c>
      <c r="M101" s="47">
        <v>62.40135899999999</v>
      </c>
      <c r="N101" s="43">
        <v>0.324925</v>
      </c>
      <c r="O101" s="49">
        <v>0.361636651125</v>
      </c>
      <c r="P101" s="51">
        <v>43838.0</v>
      </c>
      <c r="Q101" s="53">
        <v>43.50340873666667</v>
      </c>
      <c r="R101" s="57">
        <f t="shared" si="18"/>
        <v>0.8156539633</v>
      </c>
      <c r="S101" s="53">
        <v>3.563431301733332</v>
      </c>
      <c r="T101" s="57">
        <f t="shared" si="19"/>
        <v>-3.201794651</v>
      </c>
      <c r="U101" s="82">
        <v>66.0</v>
      </c>
    </row>
    <row r="102">
      <c r="A102" s="22">
        <v>100.0</v>
      </c>
      <c r="B102" s="83" t="s">
        <v>304</v>
      </c>
      <c r="C102" s="83" t="s">
        <v>305</v>
      </c>
      <c r="D102" s="84" t="s">
        <v>212</v>
      </c>
      <c r="E102" s="66">
        <v>16.0</v>
      </c>
      <c r="F102" s="68" t="s">
        <v>151</v>
      </c>
      <c r="G102" s="70">
        <v>1.112985</v>
      </c>
      <c r="H102" s="72">
        <v>39.88333333333333</v>
      </c>
      <c r="I102" s="74">
        <v>44.389551749999995</v>
      </c>
      <c r="J102" s="72">
        <v>27.166666666666668</v>
      </c>
      <c r="K102" s="76">
        <v>30.236092499999998</v>
      </c>
      <c r="L102" s="72">
        <v>75.59</v>
      </c>
      <c r="M102" s="76">
        <v>84.13053615</v>
      </c>
      <c r="N102" s="72">
        <v>0.8404600942460317</v>
      </c>
      <c r="O102" s="77">
        <v>0.9354194779944196</v>
      </c>
      <c r="P102" s="78">
        <v>43801.0</v>
      </c>
      <c r="Q102" s="85">
        <v>45.6828764756</v>
      </c>
      <c r="R102" s="79">
        <f t="shared" si="18"/>
        <v>-1.293324726</v>
      </c>
      <c r="S102" s="85">
        <v>0.8622198373244445</v>
      </c>
      <c r="T102" s="79">
        <f t="shared" si="19"/>
        <v>0.07319964067</v>
      </c>
      <c r="U102" s="86">
        <v>70.0</v>
      </c>
    </row>
    <row r="103">
      <c r="A103" s="22">
        <v>101.0</v>
      </c>
      <c r="B103" s="88" t="s">
        <v>368</v>
      </c>
      <c r="C103" s="88" t="s">
        <v>369</v>
      </c>
      <c r="D103" s="89" t="s">
        <v>40</v>
      </c>
      <c r="E103" s="34">
        <v>35.0</v>
      </c>
      <c r="F103" s="36" t="s">
        <v>370</v>
      </c>
      <c r="G103" s="38">
        <v>0.06920272</v>
      </c>
      <c r="H103" s="43">
        <v>647.0</v>
      </c>
      <c r="I103" s="45">
        <v>44.774159839999996</v>
      </c>
      <c r="J103" s="43">
        <v>99.0</v>
      </c>
      <c r="K103" s="47">
        <v>6.85106928</v>
      </c>
      <c r="L103" s="43">
        <v>2499.0</v>
      </c>
      <c r="M103" s="47">
        <v>172.93759727999998</v>
      </c>
      <c r="N103" s="43">
        <v>32.375</v>
      </c>
      <c r="O103" s="49">
        <v>2.24043806</v>
      </c>
      <c r="P103" s="51">
        <v>43822.0</v>
      </c>
      <c r="Q103" s="57">
        <v>55.25</v>
      </c>
      <c r="R103" s="57">
        <f t="shared" si="18"/>
        <v>-10.47584016</v>
      </c>
      <c r="S103" s="57" t="s">
        <v>645</v>
      </c>
      <c r="T103" s="57" t="s">
        <v>130</v>
      </c>
      <c r="U103" s="90">
        <v>93.0</v>
      </c>
    </row>
    <row r="104">
      <c r="A104" s="22">
        <v>102.0</v>
      </c>
      <c r="B104" s="83" t="s">
        <v>646</v>
      </c>
      <c r="C104" s="62" t="s">
        <v>647</v>
      </c>
      <c r="D104" s="64" t="s">
        <v>40</v>
      </c>
      <c r="E104" s="66">
        <v>5.0</v>
      </c>
      <c r="F104" s="68" t="s">
        <v>467</v>
      </c>
      <c r="G104" s="70">
        <v>0.001695309</v>
      </c>
      <c r="H104" s="72">
        <v>27083.333333333332</v>
      </c>
      <c r="I104" s="74">
        <v>45.91461875</v>
      </c>
      <c r="J104" s="72">
        <v>14083.333333333334</v>
      </c>
      <c r="K104" s="76">
        <v>23.87560175</v>
      </c>
      <c r="L104" s="72">
        <v>492083.3333333333</v>
      </c>
      <c r="M104" s="76">
        <v>834.23330375</v>
      </c>
      <c r="N104" s="72">
        <v>1083.3333333333333</v>
      </c>
      <c r="O104" s="77">
        <v>1.8365847499999999</v>
      </c>
      <c r="P104" s="78">
        <v>43816.0</v>
      </c>
      <c r="Q104" s="85" t="s">
        <v>130</v>
      </c>
      <c r="R104" s="79" t="s">
        <v>130</v>
      </c>
      <c r="S104" s="85" t="s">
        <v>130</v>
      </c>
      <c r="T104" s="79" t="s">
        <v>130</v>
      </c>
      <c r="U104" s="101" t="s">
        <v>130</v>
      </c>
    </row>
    <row r="105">
      <c r="A105" s="22">
        <v>103.0</v>
      </c>
      <c r="B105" s="30" t="s">
        <v>359</v>
      </c>
      <c r="C105" s="30" t="s">
        <v>360</v>
      </c>
      <c r="D105" s="32" t="s">
        <v>212</v>
      </c>
      <c r="E105" s="34">
        <v>6.0</v>
      </c>
      <c r="F105" s="36" t="s">
        <v>361</v>
      </c>
      <c r="G105" s="38">
        <v>1.2302</v>
      </c>
      <c r="H105" s="43">
        <v>37.5</v>
      </c>
      <c r="I105" s="45">
        <v>46.1325</v>
      </c>
      <c r="J105" s="43">
        <v>20.0</v>
      </c>
      <c r="K105" s="47">
        <v>24.604</v>
      </c>
      <c r="L105" s="43">
        <v>55.0</v>
      </c>
      <c r="M105" s="47">
        <v>67.661</v>
      </c>
      <c r="N105" s="43">
        <v>0.3496666666666666</v>
      </c>
      <c r="O105" s="49">
        <v>0.43015993333333324</v>
      </c>
      <c r="P105" s="51">
        <v>43808.0</v>
      </c>
      <c r="Q105" s="53">
        <v>54.07024972222222</v>
      </c>
      <c r="R105" s="57">
        <f t="shared" ref="R105:R124" si="20">I105-Q105</f>
        <v>-7.937749722</v>
      </c>
      <c r="S105" s="53">
        <v>0.9043385314814814</v>
      </c>
      <c r="T105" s="57">
        <f t="shared" ref="T105:T120" si="21">O105-S105</f>
        <v>-0.4741785981</v>
      </c>
      <c r="U105" s="82">
        <v>90.0</v>
      </c>
    </row>
    <row r="106">
      <c r="A106" s="22">
        <v>104.0</v>
      </c>
      <c r="B106" s="83" t="s">
        <v>274</v>
      </c>
      <c r="C106" s="83" t="s">
        <v>275</v>
      </c>
      <c r="D106" s="87" t="s">
        <v>15</v>
      </c>
      <c r="E106" s="66">
        <v>6.0</v>
      </c>
      <c r="F106" s="68" t="s">
        <v>151</v>
      </c>
      <c r="G106" s="70">
        <v>1.112985</v>
      </c>
      <c r="H106" s="72">
        <v>42.275</v>
      </c>
      <c r="I106" s="74">
        <v>47.051440875</v>
      </c>
      <c r="J106" s="72">
        <v>32.6</v>
      </c>
      <c r="K106" s="76">
        <v>36.283311</v>
      </c>
      <c r="L106" s="72">
        <v>59.9</v>
      </c>
      <c r="M106" s="76">
        <v>66.6678015</v>
      </c>
      <c r="N106" s="72">
        <v>0.3772333333333333</v>
      </c>
      <c r="O106" s="77">
        <v>0.4198550414999999</v>
      </c>
      <c r="P106" s="78">
        <v>43808.0</v>
      </c>
      <c r="Q106" s="85">
        <v>39.153842151666666</v>
      </c>
      <c r="R106" s="79">
        <f t="shared" si="20"/>
        <v>7.897598723</v>
      </c>
      <c r="S106" s="85">
        <v>3.776275513313333</v>
      </c>
      <c r="T106" s="79">
        <f t="shared" si="21"/>
        <v>-3.356420472</v>
      </c>
      <c r="U106" s="86">
        <v>59.0</v>
      </c>
    </row>
    <row r="107">
      <c r="A107" s="22">
        <v>105.0</v>
      </c>
      <c r="B107" s="30" t="s">
        <v>620</v>
      </c>
      <c r="C107" s="30" t="s">
        <v>621</v>
      </c>
      <c r="D107" s="30" t="s">
        <v>68</v>
      </c>
      <c r="E107" s="34">
        <v>18.0</v>
      </c>
      <c r="F107" s="36" t="s">
        <v>622</v>
      </c>
      <c r="G107" s="38">
        <v>1.1248593E-4</v>
      </c>
      <c r="H107" s="43">
        <v>420000.0</v>
      </c>
      <c r="I107" s="45">
        <v>47.2440906</v>
      </c>
      <c r="J107" s="43">
        <v>140000.0</v>
      </c>
      <c r="K107" s="47">
        <v>15.7480302</v>
      </c>
      <c r="L107" s="43">
        <v>3.9E7</v>
      </c>
      <c r="M107" s="47">
        <v>4386.9512700000005</v>
      </c>
      <c r="N107" s="43">
        <v>38511.57407407407</v>
      </c>
      <c r="O107" s="49">
        <v>4.332010225486111</v>
      </c>
      <c r="P107" s="51">
        <v>43815.0</v>
      </c>
      <c r="Q107" s="53">
        <v>239.2461217948718</v>
      </c>
      <c r="R107" s="57">
        <f t="shared" si="20"/>
        <v>-192.0020312</v>
      </c>
      <c r="S107" s="53">
        <v>13.907625534188034</v>
      </c>
      <c r="T107" s="57">
        <f t="shared" si="21"/>
        <v>-9.575615309</v>
      </c>
      <c r="U107" s="82">
        <v>192.0</v>
      </c>
    </row>
    <row r="108">
      <c r="A108" s="22">
        <v>106.0</v>
      </c>
      <c r="B108" s="83" t="s">
        <v>456</v>
      </c>
      <c r="C108" s="83" t="s">
        <v>457</v>
      </c>
      <c r="D108" s="84" t="s">
        <v>68</v>
      </c>
      <c r="E108" s="66">
        <v>7.0</v>
      </c>
      <c r="F108" s="68" t="s">
        <v>458</v>
      </c>
      <c r="G108" s="70">
        <v>0.1286672</v>
      </c>
      <c r="H108" s="72">
        <v>368.0</v>
      </c>
      <c r="I108" s="74">
        <v>47.349529600000004</v>
      </c>
      <c r="J108" s="72">
        <v>198.0</v>
      </c>
      <c r="K108" s="76">
        <v>25.4761056</v>
      </c>
      <c r="L108" s="72">
        <v>2888.0</v>
      </c>
      <c r="M108" s="76">
        <v>371.5908736</v>
      </c>
      <c r="N108" s="72">
        <v>0.6113999999999999</v>
      </c>
      <c r="O108" s="77">
        <v>0.07866712608</v>
      </c>
      <c r="P108" s="78">
        <v>43809.0</v>
      </c>
      <c r="Q108" s="85">
        <v>72.67867152857141</v>
      </c>
      <c r="R108" s="79">
        <f t="shared" si="20"/>
        <v>-25.32914193</v>
      </c>
      <c r="S108" s="85">
        <v>0.4047026901447618</v>
      </c>
      <c r="T108" s="79">
        <f t="shared" si="21"/>
        <v>-0.3260355641</v>
      </c>
      <c r="U108" s="86">
        <v>129.0</v>
      </c>
    </row>
    <row r="109">
      <c r="A109" s="22">
        <v>107.0</v>
      </c>
      <c r="B109" s="30" t="s">
        <v>551</v>
      </c>
      <c r="C109" s="30" t="s">
        <v>552</v>
      </c>
      <c r="D109" s="30" t="s">
        <v>236</v>
      </c>
      <c r="E109" s="34">
        <v>6.0</v>
      </c>
      <c r="F109" s="36" t="s">
        <v>553</v>
      </c>
      <c r="G109" s="38">
        <v>1.000045</v>
      </c>
      <c r="H109" s="43">
        <v>47.445</v>
      </c>
      <c r="I109" s="45">
        <v>47.447135025</v>
      </c>
      <c r="J109" s="43">
        <v>32.95</v>
      </c>
      <c r="K109" s="47">
        <v>32.951482750000004</v>
      </c>
      <c r="L109" s="43">
        <v>120.0</v>
      </c>
      <c r="M109" s="47">
        <v>120.00540000000001</v>
      </c>
      <c r="N109" s="43">
        <v>2.831666666666667</v>
      </c>
      <c r="O109" s="49">
        <v>2.831794091666667</v>
      </c>
      <c r="P109" s="51">
        <v>43830.0</v>
      </c>
      <c r="Q109" s="53">
        <v>108.3834020115</v>
      </c>
      <c r="R109" s="57">
        <f t="shared" si="20"/>
        <v>-60.93626699</v>
      </c>
      <c r="S109" s="53">
        <v>0.39682366147725</v>
      </c>
      <c r="T109" s="57">
        <f t="shared" si="21"/>
        <v>2.43497043</v>
      </c>
      <c r="U109" s="82">
        <v>163.0</v>
      </c>
    </row>
    <row r="110">
      <c r="A110" s="22">
        <v>108.0</v>
      </c>
      <c r="B110" s="83" t="s">
        <v>413</v>
      </c>
      <c r="C110" s="83" t="s">
        <v>414</v>
      </c>
      <c r="D110" s="83" t="s">
        <v>51</v>
      </c>
      <c r="E110" s="66">
        <v>12.0</v>
      </c>
      <c r="F110" s="68" t="s">
        <v>415</v>
      </c>
      <c r="G110" s="70">
        <v>0.007563424</v>
      </c>
      <c r="H110" s="72">
        <v>6289.835</v>
      </c>
      <c r="I110" s="74">
        <v>47.572688995040004</v>
      </c>
      <c r="J110" s="72">
        <v>3436.75</v>
      </c>
      <c r="K110" s="76">
        <v>25.993597432</v>
      </c>
      <c r="L110" s="72">
        <v>21551.335</v>
      </c>
      <c r="M110" s="76">
        <v>163.00188437104</v>
      </c>
      <c r="N110" s="72">
        <v>633.1973211805556</v>
      </c>
      <c r="O110" s="77">
        <v>4.789139815752723</v>
      </c>
      <c r="P110" s="78">
        <v>43811.0</v>
      </c>
      <c r="Q110" s="85">
        <v>62.57271315002541</v>
      </c>
      <c r="R110" s="79">
        <f t="shared" si="20"/>
        <v>-15.00002415</v>
      </c>
      <c r="S110" s="85">
        <v>4.888150019867679</v>
      </c>
      <c r="T110" s="79">
        <f t="shared" si="21"/>
        <v>-0.09901020411</v>
      </c>
      <c r="U110" s="86">
        <v>110.0</v>
      </c>
    </row>
    <row r="111">
      <c r="A111" s="22">
        <v>109.0</v>
      </c>
      <c r="B111" s="30" t="s">
        <v>418</v>
      </c>
      <c r="C111" s="30" t="s">
        <v>419</v>
      </c>
      <c r="D111" s="30" t="s">
        <v>51</v>
      </c>
      <c r="E111" s="34">
        <v>27.0</v>
      </c>
      <c r="F111" s="36" t="s">
        <v>278</v>
      </c>
      <c r="G111" s="38">
        <v>1.0</v>
      </c>
      <c r="H111" s="43">
        <v>47.99</v>
      </c>
      <c r="I111" s="45">
        <v>47.99</v>
      </c>
      <c r="J111" s="43">
        <v>18.99</v>
      </c>
      <c r="K111" s="47">
        <v>18.99</v>
      </c>
      <c r="L111" s="43">
        <v>194.99</v>
      </c>
      <c r="M111" s="47">
        <v>194.99</v>
      </c>
      <c r="N111" s="43">
        <v>3.99875</v>
      </c>
      <c r="O111" s="49">
        <v>3.99875</v>
      </c>
      <c r="P111" s="51">
        <v>43830.0</v>
      </c>
      <c r="Q111" s="53">
        <v>63.44689655172415</v>
      </c>
      <c r="R111" s="57">
        <f t="shared" si="20"/>
        <v>-15.45689655</v>
      </c>
      <c r="S111" s="53">
        <v>7.8706420450191565</v>
      </c>
      <c r="T111" s="57">
        <f t="shared" si="21"/>
        <v>-3.871892045</v>
      </c>
      <c r="U111" s="82">
        <v>112.0</v>
      </c>
    </row>
    <row r="112">
      <c r="A112" s="22">
        <v>110.0</v>
      </c>
      <c r="B112" s="83" t="s">
        <v>471</v>
      </c>
      <c r="C112" s="83" t="s">
        <v>472</v>
      </c>
      <c r="D112" s="83" t="s">
        <v>51</v>
      </c>
      <c r="E112" s="66">
        <v>4.0</v>
      </c>
      <c r="F112" s="68" t="s">
        <v>151</v>
      </c>
      <c r="G112" s="70">
        <v>1.112985</v>
      </c>
      <c r="H112" s="72">
        <v>43.166666666666664</v>
      </c>
      <c r="I112" s="74">
        <v>48.04385249999999</v>
      </c>
      <c r="J112" s="72">
        <v>29.166666666666668</v>
      </c>
      <c r="K112" s="76">
        <v>32.462062499999995</v>
      </c>
      <c r="L112" s="72">
        <v>55.0</v>
      </c>
      <c r="M112" s="76">
        <v>61.214175</v>
      </c>
      <c r="N112" s="72">
        <v>10.879629629629628</v>
      </c>
      <c r="O112" s="77">
        <v>12.10886458333333</v>
      </c>
      <c r="P112" s="78">
        <v>43830.0</v>
      </c>
      <c r="Q112" s="85">
        <v>74.21879490277777</v>
      </c>
      <c r="R112" s="79">
        <f t="shared" si="20"/>
        <v>-26.1749424</v>
      </c>
      <c r="S112" s="85">
        <v>10.895962181481481</v>
      </c>
      <c r="T112" s="79">
        <f t="shared" si="21"/>
        <v>1.212902402</v>
      </c>
      <c r="U112" s="86">
        <v>134.0</v>
      </c>
    </row>
    <row r="113">
      <c r="A113" s="22">
        <v>111.0</v>
      </c>
      <c r="B113" s="30" t="s">
        <v>452</v>
      </c>
      <c r="C113" s="30" t="s">
        <v>453</v>
      </c>
      <c r="D113" s="32" t="s">
        <v>212</v>
      </c>
      <c r="E113" s="34">
        <v>32.0</v>
      </c>
      <c r="F113" s="36" t="s">
        <v>151</v>
      </c>
      <c r="G113" s="38">
        <v>1.112985</v>
      </c>
      <c r="H113" s="43">
        <v>43.27416666666666</v>
      </c>
      <c r="I113" s="45">
        <v>48.163498387499985</v>
      </c>
      <c r="J113" s="43">
        <v>11.555263157894737</v>
      </c>
      <c r="K113" s="47">
        <v>12.860834565789473</v>
      </c>
      <c r="L113" s="43">
        <v>141.0</v>
      </c>
      <c r="M113" s="47">
        <v>156.930885</v>
      </c>
      <c r="N113" s="43">
        <v>0.799505360872382</v>
      </c>
      <c r="O113" s="49">
        <v>0.889837474070548</v>
      </c>
      <c r="P113" s="51">
        <v>43818.0</v>
      </c>
      <c r="Q113" s="53">
        <v>71.1463111985294</v>
      </c>
      <c r="R113" s="57">
        <f t="shared" si="20"/>
        <v>-22.98281281</v>
      </c>
      <c r="S113" s="53">
        <v>1.060251839169489</v>
      </c>
      <c r="T113" s="57">
        <f t="shared" si="21"/>
        <v>-0.1704143651</v>
      </c>
      <c r="U113" s="82">
        <v>127.0</v>
      </c>
    </row>
    <row r="114">
      <c r="A114" s="22">
        <v>112.0</v>
      </c>
      <c r="B114" s="83" t="s">
        <v>331</v>
      </c>
      <c r="C114" s="83" t="s">
        <v>332</v>
      </c>
      <c r="D114" s="84" t="s">
        <v>212</v>
      </c>
      <c r="E114" s="66">
        <v>34.0</v>
      </c>
      <c r="F114" s="68" t="s">
        <v>333</v>
      </c>
      <c r="G114" s="70">
        <v>0.1489315</v>
      </c>
      <c r="H114" s="72">
        <v>323.83333333333337</v>
      </c>
      <c r="I114" s="74">
        <v>48.22898408333334</v>
      </c>
      <c r="J114" s="72">
        <v>249.0</v>
      </c>
      <c r="K114" s="76">
        <v>37.0839435</v>
      </c>
      <c r="L114" s="72">
        <v>544.1666666666666</v>
      </c>
      <c r="M114" s="76">
        <v>81.04355791666666</v>
      </c>
      <c r="N114" s="72">
        <v>21.09436315359478</v>
      </c>
      <c r="O114" s="77">
        <v>3.141615146009601</v>
      </c>
      <c r="P114" s="78">
        <v>43804.0</v>
      </c>
      <c r="Q114" s="85">
        <v>51.11176320185185</v>
      </c>
      <c r="R114" s="79">
        <f t="shared" si="20"/>
        <v>-2.882779119</v>
      </c>
      <c r="S114" s="85">
        <v>0.8260217705182099</v>
      </c>
      <c r="T114" s="79">
        <f t="shared" si="21"/>
        <v>2.315593375</v>
      </c>
      <c r="U114" s="86">
        <v>80.0</v>
      </c>
    </row>
    <row r="115">
      <c r="A115" s="22">
        <v>113.0</v>
      </c>
      <c r="B115" s="30" t="s">
        <v>343</v>
      </c>
      <c r="C115" s="30" t="s">
        <v>344</v>
      </c>
      <c r="D115" s="32" t="s">
        <v>44</v>
      </c>
      <c r="E115" s="34">
        <v>31.0</v>
      </c>
      <c r="F115" s="36" t="s">
        <v>345</v>
      </c>
      <c r="G115" s="38">
        <v>0.690715</v>
      </c>
      <c r="H115" s="43">
        <v>70.0</v>
      </c>
      <c r="I115" s="45">
        <v>48.350049999999996</v>
      </c>
      <c r="J115" s="43">
        <v>29.99</v>
      </c>
      <c r="K115" s="47">
        <v>20.714542849999997</v>
      </c>
      <c r="L115" s="43">
        <v>131.66666666666666</v>
      </c>
      <c r="M115" s="47">
        <v>90.94414166666665</v>
      </c>
      <c r="N115" s="43">
        <v>2.5113214381720432</v>
      </c>
      <c r="O115" s="49">
        <v>1.7346073871670027</v>
      </c>
      <c r="P115" s="51">
        <v>43798.0</v>
      </c>
      <c r="Q115" s="53">
        <v>52.77379460655863</v>
      </c>
      <c r="R115" s="57">
        <f t="shared" si="20"/>
        <v>-4.423744607</v>
      </c>
      <c r="S115" s="53">
        <v>1.8040861731824545</v>
      </c>
      <c r="T115" s="57">
        <f t="shared" si="21"/>
        <v>-0.06947878602</v>
      </c>
      <c r="U115" s="82">
        <v>84.0</v>
      </c>
    </row>
    <row r="116">
      <c r="A116" s="22">
        <v>114.0</v>
      </c>
      <c r="B116" s="83" t="s">
        <v>362</v>
      </c>
      <c r="C116" s="83" t="s">
        <v>363</v>
      </c>
      <c r="D116" s="84" t="s">
        <v>48</v>
      </c>
      <c r="E116" s="66">
        <v>40.0</v>
      </c>
      <c r="F116" s="68" t="s">
        <v>364</v>
      </c>
      <c r="G116" s="70">
        <v>3.296004</v>
      </c>
      <c r="H116" s="72">
        <v>14.833333333333332</v>
      </c>
      <c r="I116" s="74">
        <v>48.890725999999994</v>
      </c>
      <c r="J116" s="72">
        <v>2.4166666666666665</v>
      </c>
      <c r="K116" s="76">
        <v>7.965342999999999</v>
      </c>
      <c r="L116" s="72">
        <v>61.0</v>
      </c>
      <c r="M116" s="76">
        <v>201.056244</v>
      </c>
      <c r="N116" s="72">
        <v>1.4689129915223667</v>
      </c>
      <c r="O116" s="77">
        <v>4.841543095709686</v>
      </c>
      <c r="P116" s="78">
        <v>43815.0</v>
      </c>
      <c r="Q116" s="85">
        <v>54.595709245349994</v>
      </c>
      <c r="R116" s="79">
        <f t="shared" si="20"/>
        <v>-5.704983245</v>
      </c>
      <c r="S116" s="85">
        <v>4.757720521126534</v>
      </c>
      <c r="T116" s="79">
        <f t="shared" si="21"/>
        <v>0.08382257458</v>
      </c>
      <c r="U116" s="86">
        <v>91.0</v>
      </c>
    </row>
    <row r="117" ht="18.0" customHeight="1">
      <c r="A117" s="22">
        <v>115.0</v>
      </c>
      <c r="B117" s="30" t="s">
        <v>374</v>
      </c>
      <c r="C117" s="30" t="s">
        <v>375</v>
      </c>
      <c r="D117" s="32" t="s">
        <v>212</v>
      </c>
      <c r="E117" s="34">
        <v>7.0</v>
      </c>
      <c r="F117" s="36" t="s">
        <v>151</v>
      </c>
      <c r="G117" s="38">
        <v>1.112985</v>
      </c>
      <c r="H117" s="43">
        <v>44.0</v>
      </c>
      <c r="I117" s="45">
        <v>48.97134</v>
      </c>
      <c r="J117" s="43">
        <v>33.65</v>
      </c>
      <c r="K117" s="47">
        <v>37.451945249999994</v>
      </c>
      <c r="L117" s="43">
        <v>84.0</v>
      </c>
      <c r="M117" s="47">
        <v>93.49073999999999</v>
      </c>
      <c r="N117" s="43">
        <v>0.245</v>
      </c>
      <c r="O117" s="49">
        <v>0.272681325</v>
      </c>
      <c r="P117" s="51">
        <v>43832.0</v>
      </c>
      <c r="Q117" s="53">
        <v>56.16911213333333</v>
      </c>
      <c r="R117" s="57">
        <f t="shared" si="20"/>
        <v>-7.197772133</v>
      </c>
      <c r="S117" s="53">
        <v>0.5059146841666666</v>
      </c>
      <c r="T117" s="57">
        <f t="shared" si="21"/>
        <v>-0.2332333592</v>
      </c>
      <c r="U117" s="60">
        <v>95.0</v>
      </c>
    </row>
    <row r="118">
      <c r="A118" s="22">
        <v>116.0</v>
      </c>
      <c r="B118" s="83" t="s">
        <v>352</v>
      </c>
      <c r="C118" s="83" t="s">
        <v>353</v>
      </c>
      <c r="D118" s="84" t="s">
        <v>48</v>
      </c>
      <c r="E118" s="66">
        <v>23.0</v>
      </c>
      <c r="F118" s="68" t="s">
        <v>151</v>
      </c>
      <c r="G118" s="70">
        <v>1.112985</v>
      </c>
      <c r="H118" s="72">
        <v>44.379999999999995</v>
      </c>
      <c r="I118" s="74">
        <v>49.39427429999999</v>
      </c>
      <c r="J118" s="72">
        <v>19.9</v>
      </c>
      <c r="K118" s="76">
        <v>22.148401499999995</v>
      </c>
      <c r="L118" s="72">
        <v>166.60000000000002</v>
      </c>
      <c r="M118" s="76">
        <v>185.423301</v>
      </c>
      <c r="N118" s="72">
        <v>2.0717357487922703</v>
      </c>
      <c r="O118" s="77">
        <v>2.3058108123695646</v>
      </c>
      <c r="P118" s="78">
        <v>43803.0</v>
      </c>
      <c r="Q118" s="85">
        <v>53.0123357839035</v>
      </c>
      <c r="R118" s="79">
        <f t="shared" si="20"/>
        <v>-3.618061484</v>
      </c>
      <c r="S118" s="85">
        <v>2.86531192424883</v>
      </c>
      <c r="T118" s="79">
        <f t="shared" si="21"/>
        <v>-0.5595011119</v>
      </c>
      <c r="U118" s="86">
        <v>87.0</v>
      </c>
    </row>
    <row r="119">
      <c r="A119" s="22">
        <v>117.0</v>
      </c>
      <c r="B119" s="30" t="s">
        <v>407</v>
      </c>
      <c r="C119" s="30" t="s">
        <v>408</v>
      </c>
      <c r="D119" s="32" t="s">
        <v>212</v>
      </c>
      <c r="E119" s="34">
        <v>13.0</v>
      </c>
      <c r="F119" s="36" t="s">
        <v>151</v>
      </c>
      <c r="G119" s="38">
        <v>1.112985</v>
      </c>
      <c r="H119" s="43">
        <v>44.4</v>
      </c>
      <c r="I119" s="45">
        <v>49.41653399999999</v>
      </c>
      <c r="J119" s="43">
        <v>21.25</v>
      </c>
      <c r="K119" s="47">
        <v>23.65093125</v>
      </c>
      <c r="L119" s="43">
        <v>57.4</v>
      </c>
      <c r="M119" s="47">
        <v>63.885338999999995</v>
      </c>
      <c r="N119" s="43">
        <v>0.1774916666666667</v>
      </c>
      <c r="O119" s="49">
        <v>0.197545562625</v>
      </c>
      <c r="P119" s="51">
        <v>43830.0</v>
      </c>
      <c r="Q119" s="53">
        <v>61.1465438675</v>
      </c>
      <c r="R119" s="57">
        <f t="shared" si="20"/>
        <v>-11.73000987</v>
      </c>
      <c r="S119" s="53">
        <v>0.7087554548822222</v>
      </c>
      <c r="T119" s="57">
        <f t="shared" si="21"/>
        <v>-0.5112098923</v>
      </c>
      <c r="U119" s="82">
        <v>107.0</v>
      </c>
    </row>
    <row r="120">
      <c r="A120" s="22">
        <v>118.0</v>
      </c>
      <c r="B120" s="83" t="s">
        <v>450</v>
      </c>
      <c r="C120" s="83" t="s">
        <v>451</v>
      </c>
      <c r="D120" s="83" t="s">
        <v>51</v>
      </c>
      <c r="E120" s="66">
        <v>3.0</v>
      </c>
      <c r="F120" s="68" t="s">
        <v>403</v>
      </c>
      <c r="G120" s="70">
        <v>0.3700209</v>
      </c>
      <c r="H120" s="72">
        <v>135.0</v>
      </c>
      <c r="I120" s="74">
        <v>49.9528215</v>
      </c>
      <c r="J120" s="72">
        <v>100.0</v>
      </c>
      <c r="K120" s="76">
        <v>37.002089999999995</v>
      </c>
      <c r="L120" s="72">
        <v>160.0</v>
      </c>
      <c r="M120" s="76">
        <v>59.203344</v>
      </c>
      <c r="N120" s="72">
        <v>2.9444444444444446</v>
      </c>
      <c r="O120" s="77">
        <v>1.0895059833333334</v>
      </c>
      <c r="P120" s="78">
        <v>43815.0</v>
      </c>
      <c r="Q120" s="85">
        <v>71.01515116979999</v>
      </c>
      <c r="R120" s="79">
        <f t="shared" si="20"/>
        <v>-21.06232967</v>
      </c>
      <c r="S120" s="85">
        <v>5.316822911681999</v>
      </c>
      <c r="T120" s="79">
        <f t="shared" si="21"/>
        <v>-4.227316928</v>
      </c>
      <c r="U120" s="86">
        <v>126.0</v>
      </c>
    </row>
    <row r="121">
      <c r="A121" s="22">
        <v>119.0</v>
      </c>
      <c r="B121" s="88" t="s">
        <v>435</v>
      </c>
      <c r="C121" s="88" t="s">
        <v>436</v>
      </c>
      <c r="D121" s="89" t="s">
        <v>381</v>
      </c>
      <c r="E121" s="34">
        <v>27.0</v>
      </c>
      <c r="F121" s="36" t="s">
        <v>278</v>
      </c>
      <c r="G121" s="38">
        <v>1.0</v>
      </c>
      <c r="H121" s="43">
        <v>50.0</v>
      </c>
      <c r="I121" s="45">
        <v>50.0</v>
      </c>
      <c r="J121" s="43">
        <v>18.324166666666667</v>
      </c>
      <c r="K121" s="47">
        <v>18.324166666666667</v>
      </c>
      <c r="L121" s="43">
        <v>299.99</v>
      </c>
      <c r="M121" s="47">
        <v>299.99</v>
      </c>
      <c r="N121" s="43">
        <v>0.25989999999999996</v>
      </c>
      <c r="O121" s="49">
        <v>0.25989999999999996</v>
      </c>
      <c r="P121" s="51">
        <v>43819.0</v>
      </c>
      <c r="Q121" s="57">
        <v>67.69</v>
      </c>
      <c r="R121" s="57">
        <f t="shared" si="20"/>
        <v>-17.69</v>
      </c>
      <c r="S121" s="57" t="s">
        <v>648</v>
      </c>
      <c r="T121" s="57" t="s">
        <v>130</v>
      </c>
      <c r="U121" s="90">
        <v>119.0</v>
      </c>
    </row>
    <row r="122">
      <c r="A122" s="22">
        <v>120.0</v>
      </c>
      <c r="B122" s="83" t="s">
        <v>422</v>
      </c>
      <c r="C122" s="83" t="s">
        <v>423</v>
      </c>
      <c r="D122" s="84" t="s">
        <v>40</v>
      </c>
      <c r="E122" s="66">
        <v>3.0</v>
      </c>
      <c r="F122" s="68" t="s">
        <v>424</v>
      </c>
      <c r="G122" s="70">
        <v>0.027433698</v>
      </c>
      <c r="H122" s="72">
        <v>1833.3333333333333</v>
      </c>
      <c r="I122" s="74">
        <v>50.29511299999999</v>
      </c>
      <c r="J122" s="72">
        <v>1100.0</v>
      </c>
      <c r="K122" s="76">
        <v>30.1770678</v>
      </c>
      <c r="L122" s="72">
        <v>3483.3333333333335</v>
      </c>
      <c r="M122" s="76">
        <v>95.5607147</v>
      </c>
      <c r="N122" s="72">
        <v>36.666666666666664</v>
      </c>
      <c r="O122" s="77">
        <v>1.0059022599999998</v>
      </c>
      <c r="P122" s="78">
        <v>43823.0</v>
      </c>
      <c r="Q122" s="85">
        <v>64.06416503000001</v>
      </c>
      <c r="R122" s="79">
        <f t="shared" si="20"/>
        <v>-13.76905203</v>
      </c>
      <c r="S122" s="85">
        <v>2.0922263927000007</v>
      </c>
      <c r="T122" s="79">
        <f t="shared" ref="T122:T124" si="22">O122-S122</f>
        <v>-1.086324133</v>
      </c>
      <c r="U122" s="86">
        <v>114.0</v>
      </c>
    </row>
    <row r="123">
      <c r="A123" s="22">
        <v>121.0</v>
      </c>
      <c r="B123" s="30" t="s">
        <v>626</v>
      </c>
      <c r="C123" s="30" t="s">
        <v>627</v>
      </c>
      <c r="D123" s="32" t="s">
        <v>44</v>
      </c>
      <c r="E123" s="34">
        <v>10.0</v>
      </c>
      <c r="F123" s="36" t="s">
        <v>628</v>
      </c>
      <c r="G123" s="38">
        <v>0.28970199</v>
      </c>
      <c r="H123" s="43">
        <v>176.25</v>
      </c>
      <c r="I123" s="45">
        <v>51.059975737500004</v>
      </c>
      <c r="J123" s="43">
        <v>27.25</v>
      </c>
      <c r="K123" s="47">
        <v>7.894379227500001</v>
      </c>
      <c r="L123" s="43">
        <v>3958.3333333333335</v>
      </c>
      <c r="M123" s="47">
        <v>1146.73704375</v>
      </c>
      <c r="N123" s="43">
        <v>89.57926432291666</v>
      </c>
      <c r="O123" s="49">
        <v>25.95129113708496</v>
      </c>
      <c r="P123" s="51">
        <v>43830.0</v>
      </c>
      <c r="Q123" s="53">
        <v>571.6663040981481</v>
      </c>
      <c r="R123" s="57">
        <f t="shared" si="20"/>
        <v>-520.6063284</v>
      </c>
      <c r="S123" s="53">
        <v>81.24572521453833</v>
      </c>
      <c r="T123" s="57">
        <f t="shared" si="22"/>
        <v>-55.29443408</v>
      </c>
      <c r="U123" s="82">
        <v>194.0</v>
      </c>
    </row>
    <row r="124">
      <c r="A124" s="22">
        <v>122.0</v>
      </c>
      <c r="B124" s="83" t="s">
        <v>454</v>
      </c>
      <c r="C124" s="83" t="s">
        <v>455</v>
      </c>
      <c r="D124" s="83" t="s">
        <v>51</v>
      </c>
      <c r="E124" s="66">
        <v>3.0</v>
      </c>
      <c r="F124" s="68" t="s">
        <v>403</v>
      </c>
      <c r="G124" s="70">
        <v>0.3700209</v>
      </c>
      <c r="H124" s="72">
        <v>139.0</v>
      </c>
      <c r="I124" s="74">
        <v>51.4329051</v>
      </c>
      <c r="J124" s="72">
        <v>95.0</v>
      </c>
      <c r="K124" s="76">
        <v>35.1519855</v>
      </c>
      <c r="L124" s="72">
        <v>185.0</v>
      </c>
      <c r="M124" s="76">
        <v>68.4538665</v>
      </c>
      <c r="N124" s="72">
        <v>4.888888888888889</v>
      </c>
      <c r="O124" s="77">
        <v>1.8089910666666666</v>
      </c>
      <c r="P124" s="78">
        <v>43804.0</v>
      </c>
      <c r="Q124" s="85">
        <v>71.431301342</v>
      </c>
      <c r="R124" s="79">
        <f t="shared" si="20"/>
        <v>-19.99839624</v>
      </c>
      <c r="S124" s="85">
        <v>15.946513211624998</v>
      </c>
      <c r="T124" s="79">
        <f t="shared" si="22"/>
        <v>-14.13752214</v>
      </c>
      <c r="U124" s="86">
        <v>128.0</v>
      </c>
    </row>
    <row r="125">
      <c r="A125" s="22">
        <v>123.0</v>
      </c>
      <c r="B125" s="30" t="s">
        <v>649</v>
      </c>
      <c r="C125" s="30" t="s">
        <v>650</v>
      </c>
      <c r="D125" s="30" t="s">
        <v>57</v>
      </c>
      <c r="E125" s="34">
        <v>9.0</v>
      </c>
      <c r="F125" s="36" t="s">
        <v>651</v>
      </c>
      <c r="G125" s="38">
        <v>0.71684587</v>
      </c>
      <c r="H125" s="43">
        <v>72.5</v>
      </c>
      <c r="I125" s="45">
        <v>51.971325575</v>
      </c>
      <c r="J125" s="43">
        <v>33.333333333333336</v>
      </c>
      <c r="K125" s="47">
        <v>23.894862333333336</v>
      </c>
      <c r="L125" s="43">
        <v>170.0</v>
      </c>
      <c r="M125" s="47">
        <v>121.8637979</v>
      </c>
      <c r="N125" s="43">
        <v>27.46141975308642</v>
      </c>
      <c r="O125" s="49">
        <v>19.68560533433642</v>
      </c>
      <c r="P125" s="51">
        <v>43816.0</v>
      </c>
      <c r="Q125" s="57" t="s">
        <v>130</v>
      </c>
      <c r="R125" s="57" t="s">
        <v>130</v>
      </c>
      <c r="S125" s="57" t="s">
        <v>130</v>
      </c>
      <c r="T125" s="57" t="s">
        <v>130</v>
      </c>
      <c r="U125" s="104" t="s">
        <v>130</v>
      </c>
    </row>
    <row r="126">
      <c r="A126" s="22">
        <v>124.0</v>
      </c>
      <c r="B126" s="83" t="s">
        <v>565</v>
      </c>
      <c r="C126" s="83" t="s">
        <v>566</v>
      </c>
      <c r="D126" s="84" t="s">
        <v>40</v>
      </c>
      <c r="E126" s="66">
        <v>2.0</v>
      </c>
      <c r="F126" s="68" t="s">
        <v>278</v>
      </c>
      <c r="G126" s="70">
        <v>1.0</v>
      </c>
      <c r="H126" s="72">
        <v>52.5</v>
      </c>
      <c r="I126" s="74">
        <v>52.5</v>
      </c>
      <c r="J126" s="72">
        <v>5.0</v>
      </c>
      <c r="K126" s="76">
        <v>5.0</v>
      </c>
      <c r="L126" s="72">
        <v>100.0</v>
      </c>
      <c r="M126" s="76">
        <v>100.0</v>
      </c>
      <c r="N126" s="72">
        <v>54.8828125</v>
      </c>
      <c r="O126" s="77">
        <v>54.8828125</v>
      </c>
      <c r="P126" s="78">
        <v>43833.0</v>
      </c>
      <c r="Q126" s="79">
        <v>117.5</v>
      </c>
      <c r="R126" s="79">
        <f t="shared" ref="R126:R135" si="23">I126-Q126</f>
        <v>-65</v>
      </c>
      <c r="S126" s="85">
        <v>250.4296875</v>
      </c>
      <c r="T126" s="79">
        <f t="shared" ref="T126:T133" si="24">O126-S126</f>
        <v>-195.546875</v>
      </c>
      <c r="U126" s="103">
        <v>168.0</v>
      </c>
    </row>
    <row r="127">
      <c r="A127" s="22">
        <v>125.0</v>
      </c>
      <c r="B127" s="30" t="s">
        <v>393</v>
      </c>
      <c r="C127" s="30" t="s">
        <v>394</v>
      </c>
      <c r="D127" s="32" t="s">
        <v>44</v>
      </c>
      <c r="E127" s="34">
        <v>36.0</v>
      </c>
      <c r="F127" s="36" t="s">
        <v>395</v>
      </c>
      <c r="G127" s="38">
        <v>0.662765</v>
      </c>
      <c r="H127" s="43">
        <v>81.47</v>
      </c>
      <c r="I127" s="45">
        <v>53.99546455</v>
      </c>
      <c r="J127" s="43">
        <v>19.95</v>
      </c>
      <c r="K127" s="47">
        <v>13.22216175</v>
      </c>
      <c r="L127" s="43">
        <v>120.0</v>
      </c>
      <c r="M127" s="47">
        <v>79.5318</v>
      </c>
      <c r="N127" s="43">
        <v>0.705</v>
      </c>
      <c r="O127" s="49">
        <v>0.467249325</v>
      </c>
      <c r="P127" s="51">
        <v>43830.0</v>
      </c>
      <c r="Q127" s="53">
        <v>58.77354632638886</v>
      </c>
      <c r="R127" s="57">
        <f t="shared" si="23"/>
        <v>-4.778081776</v>
      </c>
      <c r="S127" s="53">
        <v>0.5500630151651117</v>
      </c>
      <c r="T127" s="57">
        <f t="shared" si="24"/>
        <v>-0.08281369017</v>
      </c>
      <c r="U127" s="82">
        <v>102.0</v>
      </c>
    </row>
    <row r="128">
      <c r="A128" s="22">
        <v>126.0</v>
      </c>
      <c r="B128" s="83" t="s">
        <v>574</v>
      </c>
      <c r="C128" s="83" t="s">
        <v>575</v>
      </c>
      <c r="D128" s="83" t="s">
        <v>51</v>
      </c>
      <c r="E128" s="66">
        <v>6.0</v>
      </c>
      <c r="F128" s="68" t="s">
        <v>576</v>
      </c>
      <c r="G128" s="70">
        <v>0.004793324</v>
      </c>
      <c r="H128" s="72">
        <v>11404.0</v>
      </c>
      <c r="I128" s="74">
        <v>54.663066896</v>
      </c>
      <c r="J128" s="72">
        <v>7359.0</v>
      </c>
      <c r="K128" s="76">
        <v>35.274071316</v>
      </c>
      <c r="L128" s="72">
        <v>16749.0</v>
      </c>
      <c r="M128" s="76">
        <v>80.283383676</v>
      </c>
      <c r="N128" s="72">
        <v>1895.988333333333</v>
      </c>
      <c r="O128" s="77">
        <v>9.088086381886665</v>
      </c>
      <c r="P128" s="78">
        <v>43808.0</v>
      </c>
      <c r="Q128" s="85">
        <v>123.10857903333333</v>
      </c>
      <c r="R128" s="79">
        <f t="shared" si="23"/>
        <v>-68.44551214</v>
      </c>
      <c r="S128" s="85">
        <v>40.08786477726302</v>
      </c>
      <c r="T128" s="79">
        <f t="shared" si="24"/>
        <v>-30.9997784</v>
      </c>
      <c r="U128" s="86">
        <v>172.0</v>
      </c>
    </row>
    <row r="129">
      <c r="A129" s="22">
        <v>127.0</v>
      </c>
      <c r="B129" s="30" t="s">
        <v>567</v>
      </c>
      <c r="C129" s="30" t="s">
        <v>568</v>
      </c>
      <c r="D129" s="32" t="s">
        <v>40</v>
      </c>
      <c r="E129" s="34">
        <v>6.0</v>
      </c>
      <c r="F129" s="36" t="s">
        <v>467</v>
      </c>
      <c r="G129" s="38">
        <v>0.001695309</v>
      </c>
      <c r="H129" s="43">
        <v>32483.333333333336</v>
      </c>
      <c r="I129" s="45">
        <v>55.06928735000001</v>
      </c>
      <c r="J129" s="43">
        <v>3166.6666666666665</v>
      </c>
      <c r="K129" s="47">
        <v>5.3684785</v>
      </c>
      <c r="L129" s="43">
        <v>130000.0</v>
      </c>
      <c r="M129" s="47">
        <v>220.39017</v>
      </c>
      <c r="N129" s="43">
        <v>131022.13541666667</v>
      </c>
      <c r="O129" s="49">
        <v>222.12300537109377</v>
      </c>
      <c r="P129" s="51">
        <v>43829.0</v>
      </c>
      <c r="Q129" s="53">
        <v>118.79886666666668</v>
      </c>
      <c r="R129" s="57">
        <f t="shared" si="23"/>
        <v>-63.72957932</v>
      </c>
      <c r="S129" s="53">
        <v>263.15488281250003</v>
      </c>
      <c r="T129" s="57">
        <f t="shared" si="24"/>
        <v>-41.03187744</v>
      </c>
      <c r="U129" s="82">
        <v>169.0</v>
      </c>
    </row>
    <row r="130">
      <c r="A130" s="22">
        <v>128.0</v>
      </c>
      <c r="B130" s="83" t="s">
        <v>425</v>
      </c>
      <c r="C130" s="83" t="s">
        <v>426</v>
      </c>
      <c r="D130" s="84" t="s">
        <v>44</v>
      </c>
      <c r="E130" s="66">
        <v>9.0</v>
      </c>
      <c r="F130" s="68" t="s">
        <v>427</v>
      </c>
      <c r="G130" s="70">
        <v>0.4624673</v>
      </c>
      <c r="H130" s="72">
        <v>119.83333333333333</v>
      </c>
      <c r="I130" s="74">
        <v>55.418998116666664</v>
      </c>
      <c r="J130" s="72">
        <v>48.12</v>
      </c>
      <c r="K130" s="76">
        <v>22.253926476</v>
      </c>
      <c r="L130" s="72">
        <v>323.1</v>
      </c>
      <c r="M130" s="76">
        <v>149.42318463</v>
      </c>
      <c r="N130" s="72">
        <v>142.35726851851848</v>
      </c>
      <c r="O130" s="77">
        <v>65.83558160713424</v>
      </c>
      <c r="P130" s="78">
        <v>43805.0</v>
      </c>
      <c r="Q130" s="85">
        <v>64.48812662037038</v>
      </c>
      <c r="R130" s="79">
        <f t="shared" si="23"/>
        <v>-9.069128504</v>
      </c>
      <c r="S130" s="85">
        <v>66.88955197723763</v>
      </c>
      <c r="T130" s="79">
        <f t="shared" si="24"/>
        <v>-1.05397037</v>
      </c>
      <c r="U130" s="86">
        <v>115.0</v>
      </c>
    </row>
    <row r="131">
      <c r="A131" s="22">
        <v>129.0</v>
      </c>
      <c r="B131" s="30" t="s">
        <v>475</v>
      </c>
      <c r="C131" s="30" t="s">
        <v>476</v>
      </c>
      <c r="D131" s="32" t="s">
        <v>40</v>
      </c>
      <c r="E131" s="34">
        <v>19.0</v>
      </c>
      <c r="F131" s="36" t="s">
        <v>477</v>
      </c>
      <c r="G131" s="38">
        <v>0.00984527</v>
      </c>
      <c r="H131" s="43">
        <v>5699.0</v>
      </c>
      <c r="I131" s="45">
        <v>56.108193729999996</v>
      </c>
      <c r="J131" s="43">
        <v>2499.0</v>
      </c>
      <c r="K131" s="47">
        <v>24.60332973</v>
      </c>
      <c r="L131" s="43">
        <v>22499.0</v>
      </c>
      <c r="M131" s="47">
        <v>221.50872973</v>
      </c>
      <c r="N131" s="43">
        <v>269.6853157894737</v>
      </c>
      <c r="O131" s="49">
        <v>2.6551247489826317</v>
      </c>
      <c r="P131" s="51">
        <v>43811.0</v>
      </c>
      <c r="Q131" s="53">
        <v>75.18217893157896</v>
      </c>
      <c r="R131" s="57">
        <f t="shared" si="23"/>
        <v>-19.0739852</v>
      </c>
      <c r="S131" s="53">
        <v>2.4244413406815792</v>
      </c>
      <c r="T131" s="57">
        <f t="shared" si="24"/>
        <v>0.2306834083</v>
      </c>
      <c r="U131" s="82">
        <v>136.0</v>
      </c>
    </row>
    <row r="132">
      <c r="A132" s="22">
        <v>130.0</v>
      </c>
      <c r="B132" s="83" t="s">
        <v>487</v>
      </c>
      <c r="C132" s="83" t="s">
        <v>488</v>
      </c>
      <c r="D132" s="84" t="s">
        <v>48</v>
      </c>
      <c r="E132" s="66">
        <v>19.0</v>
      </c>
      <c r="F132" s="68" t="s">
        <v>489</v>
      </c>
      <c r="G132" s="70">
        <v>1.410455</v>
      </c>
      <c r="H132" s="72">
        <v>40.0</v>
      </c>
      <c r="I132" s="74">
        <v>56.4182</v>
      </c>
      <c r="J132" s="72">
        <v>20.88</v>
      </c>
      <c r="K132" s="76">
        <v>29.4503004</v>
      </c>
      <c r="L132" s="72">
        <v>81.084</v>
      </c>
      <c r="M132" s="76">
        <v>114.36533322000001</v>
      </c>
      <c r="N132" s="72">
        <v>0.3466993333333333</v>
      </c>
      <c r="O132" s="77">
        <v>0.4890038081966666</v>
      </c>
      <c r="P132" s="78">
        <v>43818.0</v>
      </c>
      <c r="Q132" s="85">
        <v>77.44861389743589</v>
      </c>
      <c r="R132" s="79">
        <f t="shared" si="23"/>
        <v>-21.0304139</v>
      </c>
      <c r="S132" s="85">
        <v>1.2093036139423077</v>
      </c>
      <c r="T132" s="79">
        <f t="shared" si="24"/>
        <v>-0.7202998057</v>
      </c>
      <c r="U132" s="86">
        <v>140.0</v>
      </c>
    </row>
    <row r="133">
      <c r="A133" s="22">
        <v>131.0</v>
      </c>
      <c r="B133" s="30" t="s">
        <v>420</v>
      </c>
      <c r="C133" s="30" t="s">
        <v>421</v>
      </c>
      <c r="D133" s="30" t="s">
        <v>236</v>
      </c>
      <c r="E133" s="34">
        <v>12.0</v>
      </c>
      <c r="F133" s="36" t="s">
        <v>278</v>
      </c>
      <c r="G133" s="38">
        <v>1.0</v>
      </c>
      <c r="H133" s="43">
        <v>56.495000000000005</v>
      </c>
      <c r="I133" s="45">
        <v>56.495000000000005</v>
      </c>
      <c r="J133" s="43">
        <v>27.99</v>
      </c>
      <c r="K133" s="47">
        <v>27.99</v>
      </c>
      <c r="L133" s="43">
        <v>114.0</v>
      </c>
      <c r="M133" s="47">
        <v>114.0</v>
      </c>
      <c r="N133" s="43">
        <v>5.5625</v>
      </c>
      <c r="O133" s="49">
        <v>5.5625</v>
      </c>
      <c r="P133" s="51">
        <v>43829.0</v>
      </c>
      <c r="Q133" s="53">
        <v>63.84307692307693</v>
      </c>
      <c r="R133" s="57">
        <f t="shared" si="23"/>
        <v>-7.348076923</v>
      </c>
      <c r="S133" s="53">
        <v>9.974076923076924</v>
      </c>
      <c r="T133" s="57">
        <f t="shared" si="24"/>
        <v>-4.411576923</v>
      </c>
      <c r="U133" s="82">
        <v>113.0</v>
      </c>
    </row>
    <row r="134">
      <c r="A134" s="22">
        <v>132.0</v>
      </c>
      <c r="B134" s="62" t="s">
        <v>404</v>
      </c>
      <c r="C134" s="62" t="s">
        <v>405</v>
      </c>
      <c r="D134" s="64" t="s">
        <v>51</v>
      </c>
      <c r="E134" s="84">
        <v>19.0</v>
      </c>
      <c r="F134" s="105" t="s">
        <v>406</v>
      </c>
      <c r="G134" s="70">
        <v>0.14800102</v>
      </c>
      <c r="H134" s="106">
        <v>383.3333333333333</v>
      </c>
      <c r="I134" s="74">
        <v>56.733724333333335</v>
      </c>
      <c r="J134" s="106">
        <v>167.73</v>
      </c>
      <c r="K134" s="77">
        <v>24.8242110846</v>
      </c>
      <c r="L134" s="106">
        <v>850.0</v>
      </c>
      <c r="M134" s="77">
        <v>125.80086700000001</v>
      </c>
      <c r="N134" s="106">
        <v>5.6138</v>
      </c>
      <c r="O134" s="77">
        <v>0.8308481260760001</v>
      </c>
      <c r="P134" s="107">
        <v>43818.0</v>
      </c>
      <c r="Q134" s="79">
        <v>60.77</v>
      </c>
      <c r="R134" s="79">
        <f t="shared" si="23"/>
        <v>-4.036275667</v>
      </c>
      <c r="S134" s="79" t="s">
        <v>652</v>
      </c>
      <c r="T134" s="79" t="s">
        <v>130</v>
      </c>
      <c r="U134" s="80">
        <v>106.0</v>
      </c>
    </row>
    <row r="135">
      <c r="A135" s="22">
        <v>133.0</v>
      </c>
      <c r="B135" s="30" t="s">
        <v>428</v>
      </c>
      <c r="C135" s="30" t="s">
        <v>429</v>
      </c>
      <c r="D135" s="32" t="s">
        <v>212</v>
      </c>
      <c r="E135" s="34">
        <v>15.0</v>
      </c>
      <c r="F135" s="36" t="s">
        <v>151</v>
      </c>
      <c r="G135" s="38">
        <v>1.112985</v>
      </c>
      <c r="H135" s="43">
        <v>51.5</v>
      </c>
      <c r="I135" s="45">
        <v>57.318727499999994</v>
      </c>
      <c r="J135" s="43">
        <v>25.0</v>
      </c>
      <c r="K135" s="47">
        <v>27.824624999999997</v>
      </c>
      <c r="L135" s="43">
        <v>88.82249999999999</v>
      </c>
      <c r="M135" s="47">
        <v>98.85811016249998</v>
      </c>
      <c r="N135" s="43">
        <v>0.39859557407407403</v>
      </c>
      <c r="O135" s="49">
        <v>0.44363089501083325</v>
      </c>
      <c r="P135" s="51">
        <v>43809.0</v>
      </c>
      <c r="Q135" s="53">
        <v>65.12187093027778</v>
      </c>
      <c r="R135" s="57">
        <f t="shared" si="23"/>
        <v>-7.80314343</v>
      </c>
      <c r="S135" s="53">
        <v>0.4039665970140587</v>
      </c>
      <c r="T135" s="57">
        <f>O135-S135</f>
        <v>0.039664298</v>
      </c>
      <c r="U135" s="82">
        <v>116.0</v>
      </c>
    </row>
    <row r="136">
      <c r="A136" s="22">
        <v>134.0</v>
      </c>
      <c r="B136" s="83" t="s">
        <v>653</v>
      </c>
      <c r="C136" s="62" t="s">
        <v>654</v>
      </c>
      <c r="D136" s="64" t="s">
        <v>68</v>
      </c>
      <c r="E136" s="66">
        <v>1.0</v>
      </c>
      <c r="F136" s="105" t="s">
        <v>278</v>
      </c>
      <c r="G136" s="70">
        <v>1.0</v>
      </c>
      <c r="H136" s="72">
        <v>57.333333333333336</v>
      </c>
      <c r="I136" s="74">
        <v>57.333333333333336</v>
      </c>
      <c r="J136" s="72">
        <v>57.333333333333336</v>
      </c>
      <c r="K136" s="76">
        <v>57.333333333333336</v>
      </c>
      <c r="L136" s="72">
        <v>57.333333333333336</v>
      </c>
      <c r="M136" s="76">
        <v>57.333333333333336</v>
      </c>
      <c r="N136" s="72">
        <v>27.994791666666668</v>
      </c>
      <c r="O136" s="77">
        <v>27.994791666666668</v>
      </c>
      <c r="P136" s="78">
        <v>43817.0</v>
      </c>
      <c r="Q136" s="85" t="s">
        <v>130</v>
      </c>
      <c r="R136" s="79" t="s">
        <v>130</v>
      </c>
      <c r="S136" s="85" t="s">
        <v>130</v>
      </c>
      <c r="T136" s="79" t="s">
        <v>130</v>
      </c>
      <c r="U136" s="101" t="s">
        <v>130</v>
      </c>
    </row>
    <row r="137">
      <c r="A137" s="22">
        <v>135.0</v>
      </c>
      <c r="B137" s="30" t="s">
        <v>437</v>
      </c>
      <c r="C137" s="30" t="s">
        <v>438</v>
      </c>
      <c r="D137" s="32" t="s">
        <v>212</v>
      </c>
      <c r="E137" s="34">
        <v>20.0</v>
      </c>
      <c r="F137" s="108" t="s">
        <v>281</v>
      </c>
      <c r="G137" s="38">
        <v>1.29883</v>
      </c>
      <c r="H137" s="43">
        <v>44.5</v>
      </c>
      <c r="I137" s="45">
        <v>57.797934999999995</v>
      </c>
      <c r="J137" s="43">
        <v>23.0</v>
      </c>
      <c r="K137" s="47">
        <v>29.873089999999998</v>
      </c>
      <c r="L137" s="43">
        <v>146.0</v>
      </c>
      <c r="M137" s="47">
        <v>189.62918</v>
      </c>
      <c r="N137" s="43">
        <v>0.7070999999999998</v>
      </c>
      <c r="O137" s="49">
        <v>0.9184026929999998</v>
      </c>
      <c r="P137" s="51">
        <v>43818.0</v>
      </c>
      <c r="Q137" s="53">
        <v>68.07006319583333</v>
      </c>
      <c r="R137" s="57">
        <f t="shared" ref="R137:R149" si="25">I137-Q137</f>
        <v>-10.2721282</v>
      </c>
      <c r="S137" s="53">
        <v>0.9270524992604167</v>
      </c>
      <c r="T137" s="57">
        <f t="shared" ref="T137:T146" si="26">O137-S137</f>
        <v>-0.00864980626</v>
      </c>
      <c r="U137" s="82">
        <v>120.0</v>
      </c>
    </row>
    <row r="138">
      <c r="A138" s="22">
        <v>136.0</v>
      </c>
      <c r="B138" s="83" t="s">
        <v>507</v>
      </c>
      <c r="C138" s="83" t="s">
        <v>509</v>
      </c>
      <c r="D138" s="84" t="s">
        <v>40</v>
      </c>
      <c r="E138" s="66">
        <v>15.0</v>
      </c>
      <c r="F138" s="105" t="s">
        <v>510</v>
      </c>
      <c r="G138" s="70">
        <v>0.0020649445</v>
      </c>
      <c r="H138" s="72">
        <v>28591.25</v>
      </c>
      <c r="I138" s="74">
        <v>59.039344435625004</v>
      </c>
      <c r="J138" s="72">
        <v>7165.71</v>
      </c>
      <c r="K138" s="76">
        <v>14.796793453095</v>
      </c>
      <c r="L138" s="72">
        <v>106501.25</v>
      </c>
      <c r="M138" s="76">
        <v>219.91917043062503</v>
      </c>
      <c r="N138" s="72">
        <v>5079.881458333333</v>
      </c>
      <c r="O138" s="77">
        <v>10.489673278037397</v>
      </c>
      <c r="P138" s="78">
        <v>43797.0</v>
      </c>
      <c r="Q138" s="85">
        <v>82.43255210666666</v>
      </c>
      <c r="R138" s="79">
        <f t="shared" si="25"/>
        <v>-23.39320767</v>
      </c>
      <c r="S138" s="85">
        <v>13.139908401666665</v>
      </c>
      <c r="T138" s="79">
        <f t="shared" si="26"/>
        <v>-2.650235124</v>
      </c>
      <c r="U138" s="86">
        <v>147.0</v>
      </c>
    </row>
    <row r="139">
      <c r="A139" s="22">
        <v>137.0</v>
      </c>
      <c r="B139" s="30" t="s">
        <v>608</v>
      </c>
      <c r="C139" s="30" t="s">
        <v>609</v>
      </c>
      <c r="D139" s="32" t="s">
        <v>40</v>
      </c>
      <c r="E139" s="34">
        <v>7.0</v>
      </c>
      <c r="F139" s="108" t="s">
        <v>467</v>
      </c>
      <c r="G139" s="38">
        <v>0.001695309</v>
      </c>
      <c r="H139" s="43">
        <v>35000.0</v>
      </c>
      <c r="I139" s="45">
        <v>59.335815000000004</v>
      </c>
      <c r="J139" s="43">
        <v>2950.0</v>
      </c>
      <c r="K139" s="47">
        <v>5.00116155</v>
      </c>
      <c r="L139" s="43">
        <v>260000.0</v>
      </c>
      <c r="M139" s="47">
        <v>440.78034</v>
      </c>
      <c r="N139" s="43">
        <v>7500.0</v>
      </c>
      <c r="O139" s="49">
        <v>12.7148175</v>
      </c>
      <c r="P139" s="51">
        <v>43822.0</v>
      </c>
      <c r="Q139" s="53">
        <v>160.53010476190477</v>
      </c>
      <c r="R139" s="57">
        <f t="shared" si="25"/>
        <v>-101.1942898</v>
      </c>
      <c r="S139" s="53">
        <v>48.45385333333334</v>
      </c>
      <c r="T139" s="57">
        <f t="shared" si="26"/>
        <v>-35.73903583</v>
      </c>
      <c r="U139" s="82">
        <v>185.0</v>
      </c>
    </row>
    <row r="140">
      <c r="A140" s="22">
        <v>138.0</v>
      </c>
      <c r="B140" s="83" t="s">
        <v>511</v>
      </c>
      <c r="C140" s="83" t="s">
        <v>512</v>
      </c>
      <c r="D140" s="84" t="s">
        <v>40</v>
      </c>
      <c r="E140" s="66">
        <v>4.0</v>
      </c>
      <c r="F140" s="105" t="s">
        <v>467</v>
      </c>
      <c r="G140" s="70">
        <v>0.001695309</v>
      </c>
      <c r="H140" s="72">
        <v>35000.0</v>
      </c>
      <c r="I140" s="74">
        <v>59.335815000000004</v>
      </c>
      <c r="J140" s="72">
        <v>23333.333333333332</v>
      </c>
      <c r="K140" s="76">
        <v>39.55721</v>
      </c>
      <c r="L140" s="72">
        <v>81666.66666666667</v>
      </c>
      <c r="M140" s="76">
        <v>138.45023500000002</v>
      </c>
      <c r="N140" s="72">
        <v>47607.421875</v>
      </c>
      <c r="O140" s="77">
        <v>80.70929077148438</v>
      </c>
      <c r="P140" s="78">
        <v>43801.0</v>
      </c>
      <c r="Q140" s="85">
        <v>83.93976666666667</v>
      </c>
      <c r="R140" s="79">
        <f t="shared" si="25"/>
        <v>-24.60395167</v>
      </c>
      <c r="S140" s="85">
        <v>77.45369466145833</v>
      </c>
      <c r="T140" s="79">
        <f t="shared" si="26"/>
        <v>3.25559611</v>
      </c>
      <c r="U140" s="86">
        <v>148.0</v>
      </c>
    </row>
    <row r="141">
      <c r="A141" s="22">
        <v>139.0</v>
      </c>
      <c r="B141" s="30" t="s">
        <v>559</v>
      </c>
      <c r="C141" s="30" t="s">
        <v>560</v>
      </c>
      <c r="D141" s="30" t="s">
        <v>51</v>
      </c>
      <c r="E141" s="34">
        <v>9.0</v>
      </c>
      <c r="F141" s="108" t="s">
        <v>561</v>
      </c>
      <c r="G141" s="38">
        <v>0.4955248</v>
      </c>
      <c r="H141" s="43">
        <v>120.0</v>
      </c>
      <c r="I141" s="45">
        <v>59.462976</v>
      </c>
      <c r="J141" s="43">
        <v>80.0</v>
      </c>
      <c r="K141" s="47">
        <v>39.641984</v>
      </c>
      <c r="L141" s="43">
        <v>605.0</v>
      </c>
      <c r="M141" s="47">
        <v>299.792504</v>
      </c>
      <c r="N141" s="43">
        <v>0.9128240740740741</v>
      </c>
      <c r="O141" s="49">
        <v>0.45232696674074074</v>
      </c>
      <c r="P141" s="51">
        <v>43798.0</v>
      </c>
      <c r="Q141" s="53">
        <v>111.86349184999999</v>
      </c>
      <c r="R141" s="57">
        <f t="shared" si="25"/>
        <v>-52.40051585</v>
      </c>
      <c r="S141" s="53">
        <v>0.4908806481791666</v>
      </c>
      <c r="T141" s="57">
        <f t="shared" si="26"/>
        <v>-0.03855368144</v>
      </c>
      <c r="U141" s="82">
        <v>166.0</v>
      </c>
    </row>
    <row r="142">
      <c r="A142" s="22">
        <v>140.0</v>
      </c>
      <c r="B142" s="83" t="s">
        <v>439</v>
      </c>
      <c r="C142" s="83" t="s">
        <v>440</v>
      </c>
      <c r="D142" s="83" t="s">
        <v>236</v>
      </c>
      <c r="E142" s="66">
        <v>5.0</v>
      </c>
      <c r="F142" s="105" t="s">
        <v>278</v>
      </c>
      <c r="G142" s="70">
        <v>1.0</v>
      </c>
      <c r="H142" s="72">
        <v>60.0</v>
      </c>
      <c r="I142" s="74">
        <v>60.0</v>
      </c>
      <c r="J142" s="72">
        <v>25.0</v>
      </c>
      <c r="K142" s="76">
        <v>25.0</v>
      </c>
      <c r="L142" s="72">
        <v>100.0</v>
      </c>
      <c r="M142" s="76">
        <v>100.0</v>
      </c>
      <c r="N142" s="72">
        <v>3.066666666666667</v>
      </c>
      <c r="O142" s="77">
        <v>3.066666666666667</v>
      </c>
      <c r="P142" s="78">
        <v>43809.0</v>
      </c>
      <c r="Q142" s="85">
        <v>68.5</v>
      </c>
      <c r="R142" s="79">
        <f t="shared" si="25"/>
        <v>-8.5</v>
      </c>
      <c r="S142" s="85">
        <v>7.2813888888888885</v>
      </c>
      <c r="T142" s="79">
        <f t="shared" si="26"/>
        <v>-4.214722222</v>
      </c>
      <c r="U142" s="86">
        <v>121.0</v>
      </c>
    </row>
    <row r="143">
      <c r="A143" s="22">
        <v>141.0</v>
      </c>
      <c r="B143" s="30" t="s">
        <v>390</v>
      </c>
      <c r="C143" s="30" t="s">
        <v>391</v>
      </c>
      <c r="D143" s="32" t="s">
        <v>40</v>
      </c>
      <c r="E143" s="34">
        <v>13.0</v>
      </c>
      <c r="F143" s="108" t="s">
        <v>392</v>
      </c>
      <c r="G143" s="38">
        <v>0.001695309</v>
      </c>
      <c r="H143" s="43">
        <v>35666.666666666664</v>
      </c>
      <c r="I143" s="45">
        <v>60.466021</v>
      </c>
      <c r="J143" s="43">
        <v>14900.0</v>
      </c>
      <c r="K143" s="47">
        <v>25.260104100000003</v>
      </c>
      <c r="L143" s="43">
        <v>80666.66666666667</v>
      </c>
      <c r="M143" s="47">
        <v>136.754926</v>
      </c>
      <c r="N143" s="43">
        <v>7101.292735042735</v>
      </c>
      <c r="O143" s="49">
        <v>12.038885485352566</v>
      </c>
      <c r="P143" s="51">
        <v>43818.0</v>
      </c>
      <c r="Q143" s="53">
        <v>58.75143055555556</v>
      </c>
      <c r="R143" s="57">
        <f t="shared" si="25"/>
        <v>1.714590444</v>
      </c>
      <c r="S143" s="53">
        <v>43.96627497106482</v>
      </c>
      <c r="T143" s="57">
        <f t="shared" si="26"/>
        <v>-31.92738949</v>
      </c>
      <c r="U143" s="82">
        <v>101.0</v>
      </c>
    </row>
    <row r="144">
      <c r="A144" s="22">
        <v>142.0</v>
      </c>
      <c r="B144" s="83" t="s">
        <v>399</v>
      </c>
      <c r="C144" s="83" t="s">
        <v>400</v>
      </c>
      <c r="D144" s="83" t="s">
        <v>51</v>
      </c>
      <c r="E144" s="66">
        <v>6.0</v>
      </c>
      <c r="F144" s="105" t="s">
        <v>151</v>
      </c>
      <c r="G144" s="70">
        <v>1.112985</v>
      </c>
      <c r="H144" s="72">
        <v>54.9</v>
      </c>
      <c r="I144" s="74">
        <v>61.102876499999994</v>
      </c>
      <c r="J144" s="72">
        <v>34.99</v>
      </c>
      <c r="K144" s="76">
        <v>38.94334515</v>
      </c>
      <c r="L144" s="72">
        <v>72.49</v>
      </c>
      <c r="M144" s="76">
        <v>80.68028264999998</v>
      </c>
      <c r="N144" s="72">
        <v>0.4798358333333334</v>
      </c>
      <c r="O144" s="77">
        <v>0.5340500849625001</v>
      </c>
      <c r="P144" s="78">
        <v>43808.0</v>
      </c>
      <c r="Q144" s="85">
        <v>60.22643083527778</v>
      </c>
      <c r="R144" s="79">
        <f t="shared" si="25"/>
        <v>0.8764456647</v>
      </c>
      <c r="S144" s="85">
        <v>2.494967787180556</v>
      </c>
      <c r="T144" s="79">
        <f t="shared" si="26"/>
        <v>-1.960917702</v>
      </c>
      <c r="U144" s="86">
        <v>104.0</v>
      </c>
    </row>
    <row r="145">
      <c r="A145" s="22">
        <v>143.0</v>
      </c>
      <c r="B145" s="30" t="s">
        <v>416</v>
      </c>
      <c r="C145" s="30" t="s">
        <v>417</v>
      </c>
      <c r="D145" s="32" t="s">
        <v>212</v>
      </c>
      <c r="E145" s="34">
        <v>4.0</v>
      </c>
      <c r="F145" s="108" t="s">
        <v>281</v>
      </c>
      <c r="G145" s="38">
        <v>1.29883</v>
      </c>
      <c r="H145" s="43">
        <v>47.84</v>
      </c>
      <c r="I145" s="45">
        <v>62.1360272</v>
      </c>
      <c r="J145" s="43">
        <v>41.47</v>
      </c>
      <c r="K145" s="47">
        <v>53.8624801</v>
      </c>
      <c r="L145" s="43">
        <v>68.74</v>
      </c>
      <c r="M145" s="47">
        <v>89.2815742</v>
      </c>
      <c r="N145" s="43">
        <v>1.2092616666666667</v>
      </c>
      <c r="O145" s="49">
        <v>1.5706253305166666</v>
      </c>
      <c r="P145" s="51">
        <v>43808.0</v>
      </c>
      <c r="Q145" s="53">
        <v>62.68171994666667</v>
      </c>
      <c r="R145" s="57">
        <f t="shared" si="25"/>
        <v>-0.5456927467</v>
      </c>
      <c r="S145" s="53">
        <v>1.7889234269583327</v>
      </c>
      <c r="T145" s="57">
        <f t="shared" si="26"/>
        <v>-0.2182980964</v>
      </c>
      <c r="U145" s="82">
        <v>111.0</v>
      </c>
    </row>
    <row r="146">
      <c r="A146" s="22">
        <v>144.0</v>
      </c>
      <c r="B146" s="83" t="s">
        <v>387</v>
      </c>
      <c r="C146" s="83" t="s">
        <v>388</v>
      </c>
      <c r="D146" s="83" t="s">
        <v>236</v>
      </c>
      <c r="E146" s="66">
        <v>3.0</v>
      </c>
      <c r="F146" s="105" t="s">
        <v>389</v>
      </c>
      <c r="G146" s="70">
        <v>0.4963435</v>
      </c>
      <c r="H146" s="72">
        <v>126.0</v>
      </c>
      <c r="I146" s="74">
        <v>62.539281</v>
      </c>
      <c r="J146" s="72">
        <v>86.0</v>
      </c>
      <c r="K146" s="76">
        <v>42.685541</v>
      </c>
      <c r="L146" s="72">
        <v>206.0</v>
      </c>
      <c r="M146" s="76">
        <v>102.24676099999999</v>
      </c>
      <c r="N146" s="72">
        <v>6.683333333333333</v>
      </c>
      <c r="O146" s="77">
        <v>3.317229058333333</v>
      </c>
      <c r="P146" s="78">
        <v>43802.0</v>
      </c>
      <c r="Q146" s="85">
        <v>58.581364358333325</v>
      </c>
      <c r="R146" s="79">
        <f t="shared" si="25"/>
        <v>3.957916642</v>
      </c>
      <c r="S146" s="85">
        <v>5.6543572695833335</v>
      </c>
      <c r="T146" s="79">
        <f t="shared" si="26"/>
        <v>-2.337128211</v>
      </c>
      <c r="U146" s="86">
        <v>100.0</v>
      </c>
    </row>
    <row r="147">
      <c r="A147" s="22">
        <v>145.0</v>
      </c>
      <c r="B147" s="88" t="s">
        <v>588</v>
      </c>
      <c r="C147" s="88" t="s">
        <v>589</v>
      </c>
      <c r="D147" s="89" t="s">
        <v>40</v>
      </c>
      <c r="E147" s="34">
        <v>9.0</v>
      </c>
      <c r="F147" s="108" t="s">
        <v>655</v>
      </c>
      <c r="G147" s="38">
        <v>0.0424</v>
      </c>
      <c r="H147" s="43">
        <v>1506.42</v>
      </c>
      <c r="I147" s="45">
        <v>63.872208</v>
      </c>
      <c r="J147" s="43">
        <v>176.0</v>
      </c>
      <c r="K147" s="47">
        <v>7.4624</v>
      </c>
      <c r="L147" s="43">
        <v>3428.03</v>
      </c>
      <c r="M147" s="47">
        <v>145.34847200000002</v>
      </c>
      <c r="N147" s="43">
        <v>75.321</v>
      </c>
      <c r="O147" s="49">
        <v>3.1936104</v>
      </c>
      <c r="P147" s="51">
        <v>43822.0</v>
      </c>
      <c r="Q147" s="57">
        <v>128.71</v>
      </c>
      <c r="R147" s="57">
        <f t="shared" si="25"/>
        <v>-64.837792</v>
      </c>
      <c r="S147" s="57" t="s">
        <v>656</v>
      </c>
      <c r="T147" s="57" t="s">
        <v>130</v>
      </c>
      <c r="U147" s="90">
        <v>177.0</v>
      </c>
    </row>
    <row r="148">
      <c r="A148" s="22">
        <v>146.0</v>
      </c>
      <c r="B148" s="83" t="s">
        <v>484</v>
      </c>
      <c r="C148" s="83" t="s">
        <v>485</v>
      </c>
      <c r="D148" s="84" t="s">
        <v>212</v>
      </c>
      <c r="E148" s="66">
        <v>13.0</v>
      </c>
      <c r="F148" s="105" t="s">
        <v>486</v>
      </c>
      <c r="G148" s="70">
        <v>0.008098526</v>
      </c>
      <c r="H148" s="72">
        <v>7990.0</v>
      </c>
      <c r="I148" s="74">
        <v>64.70722274</v>
      </c>
      <c r="J148" s="72">
        <v>4990.0</v>
      </c>
      <c r="K148" s="76">
        <v>40.41164474</v>
      </c>
      <c r="L148" s="72">
        <v>11950.0</v>
      </c>
      <c r="M148" s="76">
        <v>96.7773857</v>
      </c>
      <c r="N148" s="72">
        <v>48.11750915750916</v>
      </c>
      <c r="O148" s="77">
        <v>0.38968089896732605</v>
      </c>
      <c r="P148" s="78">
        <v>43808.0</v>
      </c>
      <c r="Q148" s="85">
        <v>76.66376139937779</v>
      </c>
      <c r="R148" s="79">
        <f t="shared" si="25"/>
        <v>-11.95653866</v>
      </c>
      <c r="S148" s="85">
        <v>0.6258861207963797</v>
      </c>
      <c r="T148" s="79">
        <f t="shared" ref="T148:T149" si="27">O148-S148</f>
        <v>-0.2362052218</v>
      </c>
      <c r="U148" s="86">
        <v>139.0</v>
      </c>
    </row>
    <row r="149">
      <c r="A149" s="22">
        <v>147.0</v>
      </c>
      <c r="B149" s="30" t="s">
        <v>465</v>
      </c>
      <c r="C149" s="30" t="s">
        <v>466</v>
      </c>
      <c r="D149" s="30" t="s">
        <v>40</v>
      </c>
      <c r="E149" s="34">
        <v>15.0</v>
      </c>
      <c r="F149" s="108" t="s">
        <v>467</v>
      </c>
      <c r="G149" s="38">
        <v>0.001695309</v>
      </c>
      <c r="H149" s="43">
        <v>39000.0</v>
      </c>
      <c r="I149" s="45">
        <v>66.117051</v>
      </c>
      <c r="J149" s="43">
        <v>15833.333333333334</v>
      </c>
      <c r="K149" s="47">
        <v>26.842392500000003</v>
      </c>
      <c r="L149" s="43">
        <v>85000.0</v>
      </c>
      <c r="M149" s="47">
        <v>144.101265</v>
      </c>
      <c r="N149" s="43">
        <v>7284.00607638889</v>
      </c>
      <c r="O149" s="49">
        <v>12.348641057356772</v>
      </c>
      <c r="P149" s="51">
        <v>43802.0</v>
      </c>
      <c r="Q149" s="53">
        <v>73.87442857142858</v>
      </c>
      <c r="R149" s="57">
        <f t="shared" si="25"/>
        <v>-7.757377571</v>
      </c>
      <c r="S149" s="53">
        <v>12.879696204427086</v>
      </c>
      <c r="T149" s="57">
        <f t="shared" si="27"/>
        <v>-0.5310551471</v>
      </c>
      <c r="U149" s="82">
        <v>132.0</v>
      </c>
    </row>
    <row r="150">
      <c r="A150" s="22">
        <v>148.0</v>
      </c>
      <c r="B150" s="62" t="s">
        <v>657</v>
      </c>
      <c r="C150" s="83" t="s">
        <v>658</v>
      </c>
      <c r="D150" s="83" t="s">
        <v>51</v>
      </c>
      <c r="E150" s="66">
        <v>3.0</v>
      </c>
      <c r="F150" s="105" t="s">
        <v>659</v>
      </c>
      <c r="G150" s="70">
        <v>0.5555652</v>
      </c>
      <c r="H150" s="72">
        <v>120.5</v>
      </c>
      <c r="I150" s="74">
        <v>66.94560659999999</v>
      </c>
      <c r="J150" s="72">
        <v>100.5</v>
      </c>
      <c r="K150" s="76">
        <v>55.8343026</v>
      </c>
      <c r="L150" s="72">
        <v>184.5</v>
      </c>
      <c r="M150" s="76">
        <v>102.50177939999999</v>
      </c>
      <c r="N150" s="72">
        <v>0.7986111111111112</v>
      </c>
      <c r="O150" s="77">
        <v>0.4436805416666667</v>
      </c>
      <c r="P150" s="78">
        <v>43798.0</v>
      </c>
      <c r="Q150" s="79" t="s">
        <v>130</v>
      </c>
      <c r="R150" s="79" t="s">
        <v>130</v>
      </c>
      <c r="S150" s="79" t="s">
        <v>130</v>
      </c>
      <c r="T150" s="79" t="s">
        <v>130</v>
      </c>
      <c r="U150" s="86" t="s">
        <v>130</v>
      </c>
    </row>
    <row r="151">
      <c r="A151" s="22">
        <v>149.0</v>
      </c>
      <c r="B151" s="30" t="s">
        <v>447</v>
      </c>
      <c r="C151" s="30" t="s">
        <v>448</v>
      </c>
      <c r="D151" s="32" t="s">
        <v>212</v>
      </c>
      <c r="E151" s="34">
        <v>11.0</v>
      </c>
      <c r="F151" s="108" t="s">
        <v>449</v>
      </c>
      <c r="G151" s="38">
        <v>1.030561</v>
      </c>
      <c r="H151" s="43">
        <v>65.0</v>
      </c>
      <c r="I151" s="45">
        <v>66.98646500000001</v>
      </c>
      <c r="J151" s="43">
        <v>27.416666666666668</v>
      </c>
      <c r="K151" s="47">
        <v>28.254547416666668</v>
      </c>
      <c r="L151" s="43">
        <v>90.0</v>
      </c>
      <c r="M151" s="47">
        <v>92.75049</v>
      </c>
      <c r="N151" s="43">
        <v>2.774200505050505</v>
      </c>
      <c r="O151" s="49">
        <v>2.8589828466853535</v>
      </c>
      <c r="P151" s="51">
        <v>43815.0</v>
      </c>
      <c r="Q151" s="53">
        <v>70.51610789473682</v>
      </c>
      <c r="R151" s="57">
        <f t="shared" ref="R151:R152" si="28">I151-Q151</f>
        <v>-3.529642895</v>
      </c>
      <c r="S151" s="53">
        <v>2.382898128947369</v>
      </c>
      <c r="T151" s="57">
        <f t="shared" ref="T151:T152" si="29">O151-S151</f>
        <v>0.4760847177</v>
      </c>
      <c r="U151" s="82">
        <v>125.0</v>
      </c>
    </row>
    <row r="152">
      <c r="A152" s="22">
        <v>150.0</v>
      </c>
      <c r="B152" s="62" t="s">
        <v>432</v>
      </c>
      <c r="C152" s="62" t="s">
        <v>433</v>
      </c>
      <c r="D152" s="84" t="s">
        <v>40</v>
      </c>
      <c r="E152" s="66">
        <v>2.0</v>
      </c>
      <c r="F152" s="105" t="s">
        <v>434</v>
      </c>
      <c r="G152" s="70">
        <v>2.6990553E-4</v>
      </c>
      <c r="H152" s="72">
        <v>249000.0</v>
      </c>
      <c r="I152" s="74">
        <v>67.20647697000001</v>
      </c>
      <c r="J152" s="72">
        <v>249000.0</v>
      </c>
      <c r="K152" s="76">
        <v>67.20647697000001</v>
      </c>
      <c r="L152" s="72">
        <v>249000.0</v>
      </c>
      <c r="M152" s="76">
        <v>67.20647697000001</v>
      </c>
      <c r="N152" s="72">
        <v>2490.0</v>
      </c>
      <c r="O152" s="77">
        <v>0.6720647697000001</v>
      </c>
      <c r="P152" s="78">
        <v>43822.0</v>
      </c>
      <c r="Q152" s="85">
        <v>66.636685</v>
      </c>
      <c r="R152" s="79">
        <f t="shared" si="28"/>
        <v>0.56979197</v>
      </c>
      <c r="S152" s="85">
        <v>1.42738265</v>
      </c>
      <c r="T152" s="79">
        <f t="shared" si="29"/>
        <v>-0.7553178803</v>
      </c>
      <c r="U152" s="86">
        <v>118.0</v>
      </c>
    </row>
    <row r="153">
      <c r="A153" s="22">
        <v>151.0</v>
      </c>
      <c r="B153" s="30" t="s">
        <v>660</v>
      </c>
      <c r="C153" s="30" t="s">
        <v>661</v>
      </c>
      <c r="D153" s="32" t="s">
        <v>40</v>
      </c>
      <c r="E153" s="34">
        <v>5.0</v>
      </c>
      <c r="F153" s="108" t="s">
        <v>662</v>
      </c>
      <c r="G153" s="38">
        <v>0.17605633</v>
      </c>
      <c r="H153" s="43">
        <v>395.0</v>
      </c>
      <c r="I153" s="45">
        <v>69.54225035</v>
      </c>
      <c r="J153" s="43">
        <v>219.0</v>
      </c>
      <c r="K153" s="47">
        <v>38.55633627</v>
      </c>
      <c r="L153" s="43">
        <v>771.0</v>
      </c>
      <c r="M153" s="47">
        <v>135.73943043</v>
      </c>
      <c r="N153" s="43">
        <v>24.303333333333335</v>
      </c>
      <c r="O153" s="49">
        <v>4.278755673433333</v>
      </c>
      <c r="P153" s="51">
        <v>43808.0</v>
      </c>
      <c r="Q153" s="57" t="s">
        <v>130</v>
      </c>
      <c r="R153" s="57" t="s">
        <v>130</v>
      </c>
      <c r="S153" s="57" t="s">
        <v>130</v>
      </c>
      <c r="T153" s="57" t="s">
        <v>130</v>
      </c>
      <c r="U153" s="104" t="s">
        <v>130</v>
      </c>
    </row>
    <row r="154">
      <c r="A154" s="22">
        <v>152.0</v>
      </c>
      <c r="B154" s="83" t="s">
        <v>468</v>
      </c>
      <c r="C154" s="83" t="s">
        <v>469</v>
      </c>
      <c r="D154" s="84" t="s">
        <v>212</v>
      </c>
      <c r="E154" s="66">
        <v>29.0</v>
      </c>
      <c r="F154" s="105" t="s">
        <v>470</v>
      </c>
      <c r="G154" s="70">
        <v>0.11243</v>
      </c>
      <c r="H154" s="72">
        <v>631.25</v>
      </c>
      <c r="I154" s="74">
        <v>70.97143750000001</v>
      </c>
      <c r="J154" s="72">
        <v>299.0</v>
      </c>
      <c r="K154" s="76">
        <v>33.61657</v>
      </c>
      <c r="L154" s="72">
        <v>1299.0</v>
      </c>
      <c r="M154" s="76">
        <v>146.04657</v>
      </c>
      <c r="N154" s="72">
        <v>9.053333333333333</v>
      </c>
      <c r="O154" s="77">
        <v>1.0178662666666667</v>
      </c>
      <c r="P154" s="78">
        <v>43829.0</v>
      </c>
      <c r="Q154" s="85">
        <v>73.92389909607842</v>
      </c>
      <c r="R154" s="79">
        <f t="shared" ref="R154:R157" si="30">I154-Q154</f>
        <v>-2.952461596</v>
      </c>
      <c r="S154" s="85">
        <v>2.4999502788178734</v>
      </c>
      <c r="T154" s="79">
        <f t="shared" ref="T154:T157" si="31">O154-S154</f>
        <v>-1.482084012</v>
      </c>
      <c r="U154" s="86">
        <v>133.0</v>
      </c>
    </row>
    <row r="155">
      <c r="A155" s="22">
        <v>153.0</v>
      </c>
      <c r="B155" s="30" t="s">
        <v>585</v>
      </c>
      <c r="C155" s="30" t="s">
        <v>586</v>
      </c>
      <c r="D155" s="32" t="s">
        <v>40</v>
      </c>
      <c r="E155" s="34">
        <v>12.0</v>
      </c>
      <c r="F155" s="108" t="s">
        <v>587</v>
      </c>
      <c r="G155" s="38">
        <v>0.031201248</v>
      </c>
      <c r="H155" s="43">
        <v>2280.3333333333335</v>
      </c>
      <c r="I155" s="45">
        <v>71.14924585600001</v>
      </c>
      <c r="J155" s="43">
        <v>273.3333333333333</v>
      </c>
      <c r="K155" s="47">
        <v>8.52834112</v>
      </c>
      <c r="L155" s="43">
        <v>7382.333333333333</v>
      </c>
      <c r="M155" s="47">
        <v>230.338013152</v>
      </c>
      <c r="N155" s="43">
        <v>751.3347222222224</v>
      </c>
      <c r="O155" s="49">
        <v>23.44258099906667</v>
      </c>
      <c r="P155" s="51">
        <v>43805.0</v>
      </c>
      <c r="Q155" s="53">
        <v>125.19458594444444</v>
      </c>
      <c r="R155" s="57">
        <f t="shared" si="30"/>
        <v>-54.04534009</v>
      </c>
      <c r="S155" s="53">
        <v>31.39063768420139</v>
      </c>
      <c r="T155" s="57">
        <f t="shared" si="31"/>
        <v>-7.948056685</v>
      </c>
      <c r="U155" s="82">
        <v>176.0</v>
      </c>
    </row>
    <row r="156">
      <c r="A156" s="22">
        <v>154.0</v>
      </c>
      <c r="B156" s="83" t="s">
        <v>495</v>
      </c>
      <c r="C156" s="83" t="s">
        <v>496</v>
      </c>
      <c r="D156" s="84" t="s">
        <v>212</v>
      </c>
      <c r="E156" s="66">
        <v>28.0</v>
      </c>
      <c r="F156" s="105" t="s">
        <v>449</v>
      </c>
      <c r="G156" s="70">
        <v>1.030561</v>
      </c>
      <c r="H156" s="72">
        <v>69.95833333333334</v>
      </c>
      <c r="I156" s="74">
        <v>72.09632995833334</v>
      </c>
      <c r="J156" s="72">
        <v>25.0</v>
      </c>
      <c r="K156" s="76">
        <v>25.764025</v>
      </c>
      <c r="L156" s="72">
        <v>149.0</v>
      </c>
      <c r="M156" s="76">
        <v>153.55358900000002</v>
      </c>
      <c r="N156" s="72">
        <v>2.179877976190476</v>
      </c>
      <c r="O156" s="77">
        <v>2.246497227020833</v>
      </c>
      <c r="P156" s="78">
        <v>43818.0</v>
      </c>
      <c r="Q156" s="85">
        <v>79.99653333333336</v>
      </c>
      <c r="R156" s="79">
        <f t="shared" si="30"/>
        <v>-7.900203375</v>
      </c>
      <c r="S156" s="85">
        <v>3.0211032777777787</v>
      </c>
      <c r="T156" s="79">
        <f t="shared" si="31"/>
        <v>-0.7746060508</v>
      </c>
      <c r="U156" s="86">
        <v>143.0</v>
      </c>
    </row>
    <row r="157">
      <c r="A157" s="22">
        <v>155.0</v>
      </c>
      <c r="B157" s="30" t="s">
        <v>499</v>
      </c>
      <c r="C157" s="30" t="s">
        <v>500</v>
      </c>
      <c r="D157" s="32" t="s">
        <v>40</v>
      </c>
      <c r="E157" s="34">
        <v>6.0</v>
      </c>
      <c r="F157" s="108" t="s">
        <v>501</v>
      </c>
      <c r="G157" s="38">
        <v>1.2856</v>
      </c>
      <c r="H157" s="43">
        <v>56.205416666666665</v>
      </c>
      <c r="I157" s="45">
        <v>72.25768366666667</v>
      </c>
      <c r="J157" s="43">
        <v>16.973166666666668</v>
      </c>
      <c r="K157" s="47">
        <v>21.82070306666667</v>
      </c>
      <c r="L157" s="43">
        <v>186.35666666666665</v>
      </c>
      <c r="M157" s="47">
        <v>239.58013066666666</v>
      </c>
      <c r="N157" s="43">
        <v>36.592068142361114</v>
      </c>
      <c r="O157" s="49">
        <v>47.04276280381945</v>
      </c>
      <c r="P157" s="92">
        <v>43832.0</v>
      </c>
      <c r="Q157" s="53">
        <v>80.26066433333334</v>
      </c>
      <c r="R157" s="57">
        <f t="shared" si="30"/>
        <v>-8.002980667</v>
      </c>
      <c r="S157" s="53">
        <v>46.37005153627749</v>
      </c>
      <c r="T157" s="57">
        <f t="shared" si="31"/>
        <v>0.6727112675</v>
      </c>
      <c r="U157" s="82">
        <v>145.0</v>
      </c>
    </row>
    <row r="158">
      <c r="A158" s="22">
        <v>156.0</v>
      </c>
      <c r="B158" s="83" t="s">
        <v>663</v>
      </c>
      <c r="C158" s="62" t="s">
        <v>664</v>
      </c>
      <c r="D158" s="84" t="s">
        <v>40</v>
      </c>
      <c r="E158" s="66">
        <v>7.0</v>
      </c>
      <c r="F158" s="105" t="s">
        <v>665</v>
      </c>
      <c r="G158" s="70">
        <v>5.0E-5</v>
      </c>
      <c r="H158" s="72">
        <v>1480000.0</v>
      </c>
      <c r="I158" s="74">
        <v>74.0</v>
      </c>
      <c r="J158" s="72">
        <v>670000.0</v>
      </c>
      <c r="K158" s="76">
        <v>33.5</v>
      </c>
      <c r="L158" s="72">
        <v>5915000.0</v>
      </c>
      <c r="M158" s="76">
        <v>295.75</v>
      </c>
      <c r="N158" s="72">
        <v>246666.66666666666</v>
      </c>
      <c r="O158" s="77">
        <v>12.333333333333334</v>
      </c>
      <c r="P158" s="78">
        <v>43833.0</v>
      </c>
      <c r="Q158" s="85" t="s">
        <v>130</v>
      </c>
      <c r="R158" s="79" t="s">
        <v>130</v>
      </c>
      <c r="S158" s="85" t="s">
        <v>130</v>
      </c>
      <c r="T158" s="79" t="s">
        <v>130</v>
      </c>
      <c r="U158" s="101" t="s">
        <v>130</v>
      </c>
    </row>
    <row r="159">
      <c r="A159" s="22">
        <v>157.0</v>
      </c>
      <c r="B159" s="30" t="s">
        <v>473</v>
      </c>
      <c r="C159" s="30" t="s">
        <v>474</v>
      </c>
      <c r="D159" s="30" t="s">
        <v>51</v>
      </c>
      <c r="E159" s="34">
        <v>10.0</v>
      </c>
      <c r="F159" s="108" t="s">
        <v>403</v>
      </c>
      <c r="G159" s="38">
        <v>0.3700209</v>
      </c>
      <c r="H159" s="43">
        <v>206.95</v>
      </c>
      <c r="I159" s="45">
        <v>76.575825255</v>
      </c>
      <c r="J159" s="43">
        <v>97.0</v>
      </c>
      <c r="K159" s="47">
        <v>35.892027299999995</v>
      </c>
      <c r="L159" s="43">
        <v>500.0</v>
      </c>
      <c r="M159" s="47">
        <v>185.01045</v>
      </c>
      <c r="N159" s="43">
        <v>7.5890249999999995</v>
      </c>
      <c r="O159" s="49">
        <v>2.8080978606224996</v>
      </c>
      <c r="P159" s="51">
        <v>43815.0</v>
      </c>
      <c r="Q159" s="53">
        <v>74.70696275104166</v>
      </c>
      <c r="R159" s="57">
        <f t="shared" ref="R159:R173" si="32">I159-Q159</f>
        <v>1.868862504</v>
      </c>
      <c r="S159" s="53">
        <v>5.836096472596933</v>
      </c>
      <c r="T159" s="57">
        <f t="shared" ref="T159:T173" si="33">O159-S159</f>
        <v>-3.027998612</v>
      </c>
      <c r="U159" s="82">
        <v>135.0</v>
      </c>
    </row>
    <row r="160">
      <c r="A160" s="22">
        <v>158.0</v>
      </c>
      <c r="B160" s="83" t="s">
        <v>542</v>
      </c>
      <c r="C160" s="83" t="s">
        <v>543</v>
      </c>
      <c r="D160" s="84" t="s">
        <v>40</v>
      </c>
      <c r="E160" s="66">
        <v>14.0</v>
      </c>
      <c r="F160" s="105" t="s">
        <v>467</v>
      </c>
      <c r="G160" s="70">
        <v>0.001695309</v>
      </c>
      <c r="H160" s="72">
        <v>45958.33333333333</v>
      </c>
      <c r="I160" s="74">
        <v>77.91357612499999</v>
      </c>
      <c r="J160" s="72">
        <v>19416.666666666668</v>
      </c>
      <c r="K160" s="76">
        <v>32.91724975</v>
      </c>
      <c r="L160" s="72">
        <v>155416.66666666666</v>
      </c>
      <c r="M160" s="76">
        <v>263.47927375</v>
      </c>
      <c r="N160" s="72">
        <v>7180.574156746031</v>
      </c>
      <c r="O160" s="77">
        <v>12.173291993098957</v>
      </c>
      <c r="P160" s="78">
        <v>43808.0</v>
      </c>
      <c r="Q160" s="85">
        <v>103.59420833333334</v>
      </c>
      <c r="R160" s="79">
        <f t="shared" si="32"/>
        <v>-25.68063221</v>
      </c>
      <c r="S160" s="85">
        <v>19.63141970486111</v>
      </c>
      <c r="T160" s="79">
        <f t="shared" si="33"/>
        <v>-7.458127712</v>
      </c>
      <c r="U160" s="86">
        <v>159.0</v>
      </c>
    </row>
    <row r="161">
      <c r="A161" s="22">
        <v>159.0</v>
      </c>
      <c r="B161" s="30" t="s">
        <v>599</v>
      </c>
      <c r="C161" s="30" t="s">
        <v>600</v>
      </c>
      <c r="D161" s="32" t="s">
        <v>48</v>
      </c>
      <c r="E161" s="34">
        <v>11.0</v>
      </c>
      <c r="F161" s="108" t="s">
        <v>601</v>
      </c>
      <c r="G161" s="38">
        <v>2.597146</v>
      </c>
      <c r="H161" s="43">
        <v>30.0</v>
      </c>
      <c r="I161" s="45">
        <v>77.91438</v>
      </c>
      <c r="J161" s="43">
        <v>15.0</v>
      </c>
      <c r="K161" s="47">
        <v>38.95719</v>
      </c>
      <c r="L161" s="43">
        <v>88.0</v>
      </c>
      <c r="M161" s="47">
        <v>228.548848</v>
      </c>
      <c r="N161" s="43">
        <v>0.875</v>
      </c>
      <c r="O161" s="49">
        <v>2.27250275</v>
      </c>
      <c r="P161" s="51">
        <v>43830.0</v>
      </c>
      <c r="Q161" s="53">
        <v>150.6303967948718</v>
      </c>
      <c r="R161" s="57">
        <f t="shared" si="32"/>
        <v>-72.71601679</v>
      </c>
      <c r="S161" s="53">
        <v>3.9395360442307688</v>
      </c>
      <c r="T161" s="57">
        <f t="shared" si="33"/>
        <v>-1.667033294</v>
      </c>
      <c r="U161" s="82">
        <v>182.0</v>
      </c>
    </row>
    <row r="162">
      <c r="A162" s="22">
        <v>160.0</v>
      </c>
      <c r="B162" s="83" t="s">
        <v>513</v>
      </c>
      <c r="C162" s="83" t="s">
        <v>514</v>
      </c>
      <c r="D162" s="84" t="s">
        <v>40</v>
      </c>
      <c r="E162" s="66">
        <v>13.0</v>
      </c>
      <c r="F162" s="105" t="s">
        <v>515</v>
      </c>
      <c r="G162" s="70">
        <v>0.0027586206</v>
      </c>
      <c r="H162" s="72">
        <v>28350.0</v>
      </c>
      <c r="I162" s="74">
        <v>78.20689401</v>
      </c>
      <c r="J162" s="72">
        <v>12600.0</v>
      </c>
      <c r="K162" s="76">
        <v>34.75861956</v>
      </c>
      <c r="L162" s="72">
        <v>60900.0</v>
      </c>
      <c r="M162" s="76">
        <v>167.99999454</v>
      </c>
      <c r="N162" s="72">
        <v>1575.0</v>
      </c>
      <c r="O162" s="77">
        <v>4.344827445</v>
      </c>
      <c r="P162" s="78">
        <v>43829.0</v>
      </c>
      <c r="Q162" s="85">
        <v>84.15836185897436</v>
      </c>
      <c r="R162" s="79">
        <f t="shared" si="32"/>
        <v>-5.951467849</v>
      </c>
      <c r="S162" s="85">
        <v>7.17032029704365</v>
      </c>
      <c r="T162" s="79">
        <f t="shared" si="33"/>
        <v>-2.825492852</v>
      </c>
      <c r="U162" s="86">
        <v>149.0</v>
      </c>
    </row>
    <row r="163">
      <c r="A163" s="22">
        <v>161.0</v>
      </c>
      <c r="B163" s="30" t="s">
        <v>478</v>
      </c>
      <c r="C163" s="30" t="s">
        <v>479</v>
      </c>
      <c r="D163" s="30" t="s">
        <v>51</v>
      </c>
      <c r="E163" s="34">
        <v>6.0</v>
      </c>
      <c r="F163" s="108" t="s">
        <v>403</v>
      </c>
      <c r="G163" s="38">
        <v>0.3700209</v>
      </c>
      <c r="H163" s="43">
        <v>211.95</v>
      </c>
      <c r="I163" s="45">
        <v>78.425929755</v>
      </c>
      <c r="J163" s="43">
        <v>108.90000000000002</v>
      </c>
      <c r="K163" s="47">
        <v>40.29527601000001</v>
      </c>
      <c r="L163" s="43">
        <v>349.0</v>
      </c>
      <c r="M163" s="47">
        <v>129.1372941</v>
      </c>
      <c r="N163" s="43">
        <v>47.945</v>
      </c>
      <c r="O163" s="49">
        <v>17.7406520505</v>
      </c>
      <c r="P163" s="51">
        <v>43822.0</v>
      </c>
      <c r="Q163" s="53">
        <v>76.08863106999999</v>
      </c>
      <c r="R163" s="57">
        <f t="shared" si="32"/>
        <v>2.337298685</v>
      </c>
      <c r="S163" s="53">
        <v>20.646713972233336</v>
      </c>
      <c r="T163" s="57">
        <f t="shared" si="33"/>
        <v>-2.906061922</v>
      </c>
      <c r="U163" s="82">
        <v>137.0</v>
      </c>
    </row>
    <row r="164">
      <c r="A164" s="22">
        <v>162.0</v>
      </c>
      <c r="B164" s="83" t="s">
        <v>493</v>
      </c>
      <c r="C164" s="83" t="s">
        <v>494</v>
      </c>
      <c r="D164" s="84" t="s">
        <v>212</v>
      </c>
      <c r="E164" s="66">
        <v>13.0</v>
      </c>
      <c r="F164" s="105" t="s">
        <v>333</v>
      </c>
      <c r="G164" s="70">
        <v>0.1489315</v>
      </c>
      <c r="H164" s="72">
        <v>527.0</v>
      </c>
      <c r="I164" s="74">
        <v>78.48690049999999</v>
      </c>
      <c r="J164" s="72">
        <v>457.0</v>
      </c>
      <c r="K164" s="76">
        <v>68.0616955</v>
      </c>
      <c r="L164" s="72">
        <v>613.5</v>
      </c>
      <c r="M164" s="76">
        <v>91.36947525</v>
      </c>
      <c r="N164" s="72">
        <v>22.21352564102564</v>
      </c>
      <c r="O164" s="77">
        <v>3.30829369400641</v>
      </c>
      <c r="P164" s="78">
        <v>43808.0</v>
      </c>
      <c r="Q164" s="85">
        <v>78.57686499404764</v>
      </c>
      <c r="R164" s="79">
        <f t="shared" si="32"/>
        <v>-0.08996449405</v>
      </c>
      <c r="S164" s="85">
        <v>1.584776372880952</v>
      </c>
      <c r="T164" s="79">
        <f t="shared" si="33"/>
        <v>1.723517321</v>
      </c>
      <c r="U164" s="86">
        <v>142.0</v>
      </c>
    </row>
    <row r="165">
      <c r="A165" s="22">
        <v>163.0</v>
      </c>
      <c r="B165" s="30" t="s">
        <v>497</v>
      </c>
      <c r="C165" s="30" t="s">
        <v>498</v>
      </c>
      <c r="D165" s="30" t="s">
        <v>51</v>
      </c>
      <c r="E165" s="34">
        <v>18.0</v>
      </c>
      <c r="F165" s="108" t="s">
        <v>180</v>
      </c>
      <c r="G165" s="38">
        <v>0.617767</v>
      </c>
      <c r="H165" s="43">
        <v>127.18916666666667</v>
      </c>
      <c r="I165" s="45">
        <v>78.57326992416667</v>
      </c>
      <c r="J165" s="43">
        <v>87.98</v>
      </c>
      <c r="K165" s="47">
        <v>54.35114066</v>
      </c>
      <c r="L165" s="43">
        <v>328.5891666666667</v>
      </c>
      <c r="M165" s="47">
        <v>202.99154372416666</v>
      </c>
      <c r="N165" s="43">
        <v>5.64040401234568</v>
      </c>
      <c r="O165" s="49">
        <v>3.4844554654947535</v>
      </c>
      <c r="P165" s="51">
        <v>43803.0</v>
      </c>
      <c r="Q165" s="53">
        <v>80.23110588333334</v>
      </c>
      <c r="R165" s="57">
        <f t="shared" si="32"/>
        <v>-1.657835959</v>
      </c>
      <c r="S165" s="53">
        <v>2.8383830959722225</v>
      </c>
      <c r="T165" s="57">
        <f t="shared" si="33"/>
        <v>0.6460723695</v>
      </c>
      <c r="U165" s="82">
        <v>144.0</v>
      </c>
    </row>
    <row r="166">
      <c r="A166" s="22">
        <v>164.0</v>
      </c>
      <c r="B166" s="83" t="s">
        <v>520</v>
      </c>
      <c r="C166" s="83" t="s">
        <v>521</v>
      </c>
      <c r="D166" s="84" t="s">
        <v>44</v>
      </c>
      <c r="E166" s="66">
        <v>3.0</v>
      </c>
      <c r="F166" s="105" t="s">
        <v>278</v>
      </c>
      <c r="G166" s="70">
        <v>1.0</v>
      </c>
      <c r="H166" s="72">
        <v>79.0</v>
      </c>
      <c r="I166" s="74">
        <v>79.0</v>
      </c>
      <c r="J166" s="72">
        <v>76.75</v>
      </c>
      <c r="K166" s="76">
        <v>76.75</v>
      </c>
      <c r="L166" s="72">
        <v>86.75</v>
      </c>
      <c r="M166" s="76">
        <v>86.75</v>
      </c>
      <c r="N166" s="72">
        <v>3.3572222222222217</v>
      </c>
      <c r="O166" s="77">
        <v>3.3572222222222217</v>
      </c>
      <c r="P166" s="78">
        <v>43808.0</v>
      </c>
      <c r="Q166" s="85">
        <v>89.70833333333333</v>
      </c>
      <c r="R166" s="79">
        <f t="shared" si="32"/>
        <v>-10.70833333</v>
      </c>
      <c r="S166" s="85">
        <v>3.6321296296296293</v>
      </c>
      <c r="T166" s="79">
        <f t="shared" si="33"/>
        <v>-0.2749074074</v>
      </c>
      <c r="U166" s="86">
        <v>152.0</v>
      </c>
    </row>
    <row r="167">
      <c r="A167" s="22">
        <v>165.0</v>
      </c>
      <c r="B167" s="30" t="s">
        <v>516</v>
      </c>
      <c r="C167" s="30" t="s">
        <v>517</v>
      </c>
      <c r="D167" s="32" t="s">
        <v>44</v>
      </c>
      <c r="E167" s="34">
        <v>6.0</v>
      </c>
      <c r="F167" s="108" t="s">
        <v>492</v>
      </c>
      <c r="G167" s="38">
        <v>0.009291634</v>
      </c>
      <c r="H167" s="43">
        <v>8625.0</v>
      </c>
      <c r="I167" s="45">
        <v>80.14034325</v>
      </c>
      <c r="J167" s="43">
        <v>4050.0</v>
      </c>
      <c r="K167" s="47">
        <v>37.6311177</v>
      </c>
      <c r="L167" s="43">
        <v>16640.0</v>
      </c>
      <c r="M167" s="47">
        <v>154.61278976</v>
      </c>
      <c r="N167" s="43">
        <v>1344.5</v>
      </c>
      <c r="O167" s="49">
        <v>12.492601913</v>
      </c>
      <c r="P167" s="51">
        <v>43830.0</v>
      </c>
      <c r="Q167" s="53">
        <v>85.6296237134028</v>
      </c>
      <c r="R167" s="57">
        <f t="shared" si="32"/>
        <v>-5.489280463</v>
      </c>
      <c r="S167" s="53">
        <v>28.6242173847934</v>
      </c>
      <c r="T167" s="57">
        <f t="shared" si="33"/>
        <v>-16.13161547</v>
      </c>
      <c r="U167" s="82">
        <v>150.0</v>
      </c>
    </row>
    <row r="168">
      <c r="A168" s="22">
        <v>166.0</v>
      </c>
      <c r="B168" s="83" t="s">
        <v>557</v>
      </c>
      <c r="C168" s="83" t="s">
        <v>558</v>
      </c>
      <c r="D168" s="83" t="s">
        <v>51</v>
      </c>
      <c r="E168" s="66">
        <v>4.0</v>
      </c>
      <c r="F168" s="105" t="s">
        <v>278</v>
      </c>
      <c r="G168" s="70">
        <v>1.0</v>
      </c>
      <c r="H168" s="72">
        <v>80.8875</v>
      </c>
      <c r="I168" s="74">
        <v>80.8875</v>
      </c>
      <c r="J168" s="72">
        <v>70.8875</v>
      </c>
      <c r="K168" s="76">
        <v>70.8875</v>
      </c>
      <c r="L168" s="72">
        <v>90.8875</v>
      </c>
      <c r="M168" s="76">
        <v>90.8875</v>
      </c>
      <c r="N168" s="72">
        <v>3.4899375</v>
      </c>
      <c r="O168" s="77">
        <v>3.4899375</v>
      </c>
      <c r="P168" s="78">
        <v>43801.0</v>
      </c>
      <c r="Q168" s="85">
        <v>110.11666666666667</v>
      </c>
      <c r="R168" s="79">
        <f t="shared" si="32"/>
        <v>-29.22916667</v>
      </c>
      <c r="S168" s="85">
        <v>11.619166666666665</v>
      </c>
      <c r="T168" s="79">
        <f t="shared" si="33"/>
        <v>-8.129229167</v>
      </c>
      <c r="U168" s="86">
        <v>165.0</v>
      </c>
    </row>
    <row r="169">
      <c r="A169" s="22">
        <v>167.0</v>
      </c>
      <c r="B169" s="30" t="s">
        <v>385</v>
      </c>
      <c r="C169" s="30" t="s">
        <v>386</v>
      </c>
      <c r="D169" s="32" t="s">
        <v>212</v>
      </c>
      <c r="E169" s="34">
        <v>4.0</v>
      </c>
      <c r="F169" s="108" t="s">
        <v>281</v>
      </c>
      <c r="G169" s="38">
        <v>1.29883</v>
      </c>
      <c r="H169" s="43">
        <v>62.34125</v>
      </c>
      <c r="I169" s="45">
        <v>80.9706857375</v>
      </c>
      <c r="J169" s="43">
        <v>41.47</v>
      </c>
      <c r="K169" s="47">
        <v>53.8624801</v>
      </c>
      <c r="L169" s="43">
        <v>79.6025</v>
      </c>
      <c r="M169" s="47">
        <v>103.390115075</v>
      </c>
      <c r="N169" s="43">
        <v>0.12817562500000002</v>
      </c>
      <c r="O169" s="49">
        <v>0.16647834701875</v>
      </c>
      <c r="P169" s="51">
        <v>43808.0</v>
      </c>
      <c r="Q169" s="53">
        <v>58.22228699142857</v>
      </c>
      <c r="R169" s="57">
        <f t="shared" si="32"/>
        <v>22.74839875</v>
      </c>
      <c r="S169" s="53">
        <v>0.12428362509214286</v>
      </c>
      <c r="T169" s="57">
        <f t="shared" si="33"/>
        <v>0.04219472193</v>
      </c>
      <c r="U169" s="82">
        <v>99.0</v>
      </c>
    </row>
    <row r="170">
      <c r="A170" s="22">
        <v>168.0</v>
      </c>
      <c r="B170" s="83" t="s">
        <v>544</v>
      </c>
      <c r="C170" s="83" t="s">
        <v>545</v>
      </c>
      <c r="D170" s="87" t="s">
        <v>44</v>
      </c>
      <c r="E170" s="66">
        <v>5.0</v>
      </c>
      <c r="F170" s="105" t="s">
        <v>278</v>
      </c>
      <c r="G170" s="70">
        <v>1.0</v>
      </c>
      <c r="H170" s="72">
        <v>81.0</v>
      </c>
      <c r="I170" s="74">
        <v>81.0</v>
      </c>
      <c r="J170" s="72">
        <v>26.0</v>
      </c>
      <c r="K170" s="76">
        <v>26.0</v>
      </c>
      <c r="L170" s="72">
        <v>226.0</v>
      </c>
      <c r="M170" s="76">
        <v>226.0</v>
      </c>
      <c r="N170" s="72">
        <v>35.322265625</v>
      </c>
      <c r="O170" s="77">
        <v>35.322265625</v>
      </c>
      <c r="P170" s="78">
        <v>43808.0</v>
      </c>
      <c r="Q170" s="85">
        <v>103.6</v>
      </c>
      <c r="R170" s="79">
        <f t="shared" si="32"/>
        <v>-22.6</v>
      </c>
      <c r="S170" s="85">
        <v>35.322265625</v>
      </c>
      <c r="T170" s="79">
        <f t="shared" si="33"/>
        <v>0</v>
      </c>
      <c r="U170" s="86">
        <v>160.0</v>
      </c>
    </row>
    <row r="171">
      <c r="A171" s="22">
        <v>169.0</v>
      </c>
      <c r="B171" s="30" t="s">
        <v>612</v>
      </c>
      <c r="C171" s="30" t="s">
        <v>613</v>
      </c>
      <c r="D171" s="30" t="s">
        <v>51</v>
      </c>
      <c r="E171" s="34">
        <v>8.0</v>
      </c>
      <c r="F171" s="108" t="s">
        <v>403</v>
      </c>
      <c r="G171" s="38">
        <v>0.3700209</v>
      </c>
      <c r="H171" s="43">
        <v>222.0</v>
      </c>
      <c r="I171" s="45">
        <v>82.1446398</v>
      </c>
      <c r="J171" s="43">
        <v>149.0</v>
      </c>
      <c r="K171" s="47">
        <v>55.1331141</v>
      </c>
      <c r="L171" s="43">
        <v>349.0</v>
      </c>
      <c r="M171" s="47">
        <v>129.1372941</v>
      </c>
      <c r="N171" s="43">
        <v>7.98125</v>
      </c>
      <c r="O171" s="49">
        <v>2.953229308125</v>
      </c>
      <c r="P171" s="51">
        <v>43797.0</v>
      </c>
      <c r="Q171" s="53">
        <v>177.147505875</v>
      </c>
      <c r="R171" s="57">
        <f t="shared" si="32"/>
        <v>-95.00286608</v>
      </c>
      <c r="S171" s="53">
        <v>4.792541531875</v>
      </c>
      <c r="T171" s="57">
        <f t="shared" si="33"/>
        <v>-1.839312224</v>
      </c>
      <c r="U171" s="82">
        <v>187.0</v>
      </c>
    </row>
    <row r="172">
      <c r="A172" s="22">
        <v>170.0</v>
      </c>
      <c r="B172" s="83" t="s">
        <v>459</v>
      </c>
      <c r="C172" s="83" t="s">
        <v>460</v>
      </c>
      <c r="D172" s="83" t="s">
        <v>51</v>
      </c>
      <c r="E172" s="66">
        <v>10.0</v>
      </c>
      <c r="F172" s="105" t="s">
        <v>461</v>
      </c>
      <c r="G172" s="70">
        <v>0.9999946</v>
      </c>
      <c r="H172" s="72">
        <v>82.5643</v>
      </c>
      <c r="I172" s="74">
        <v>82.56385415278</v>
      </c>
      <c r="J172" s="72">
        <v>34.5725</v>
      </c>
      <c r="K172" s="76">
        <v>34.57231330849999</v>
      </c>
      <c r="L172" s="72">
        <v>254.29930000000002</v>
      </c>
      <c r="M172" s="76">
        <v>254.29792678378</v>
      </c>
      <c r="N172" s="72">
        <v>6.724556985714285</v>
      </c>
      <c r="O172" s="77">
        <v>6.724520673106562</v>
      </c>
      <c r="P172" s="78">
        <v>43801.0</v>
      </c>
      <c r="Q172" s="85">
        <v>72.77106479550001</v>
      </c>
      <c r="R172" s="79">
        <f t="shared" si="32"/>
        <v>9.792789357</v>
      </c>
      <c r="S172" s="85">
        <v>5.738284465104127</v>
      </c>
      <c r="T172" s="79">
        <f t="shared" si="33"/>
        <v>0.986236208</v>
      </c>
      <c r="U172" s="86">
        <v>130.0</v>
      </c>
    </row>
    <row r="173">
      <c r="A173" s="22">
        <v>171.0</v>
      </c>
      <c r="B173" s="30" t="s">
        <v>525</v>
      </c>
      <c r="C173" s="30" t="s">
        <v>526</v>
      </c>
      <c r="D173" s="32" t="s">
        <v>48</v>
      </c>
      <c r="E173" s="34">
        <v>14.0</v>
      </c>
      <c r="F173" s="108" t="s">
        <v>527</v>
      </c>
      <c r="G173" s="38">
        <v>0.2665517</v>
      </c>
      <c r="H173" s="43">
        <v>310.83333333333337</v>
      </c>
      <c r="I173" s="45">
        <v>82.85315341666667</v>
      </c>
      <c r="J173" s="43">
        <v>158.25</v>
      </c>
      <c r="K173" s="47">
        <v>42.181806525</v>
      </c>
      <c r="L173" s="43">
        <v>840.0</v>
      </c>
      <c r="M173" s="47">
        <v>223.903428</v>
      </c>
      <c r="N173" s="43">
        <v>3.0263020833333334</v>
      </c>
      <c r="O173" s="49">
        <v>0.8066659650260417</v>
      </c>
      <c r="P173" s="51">
        <v>43832.0</v>
      </c>
      <c r="Q173" s="53">
        <v>95.72371363749997</v>
      </c>
      <c r="R173" s="57">
        <f t="shared" si="32"/>
        <v>-12.87056022</v>
      </c>
      <c r="S173" s="53">
        <v>2.1627940091875</v>
      </c>
      <c r="T173" s="57">
        <f t="shared" si="33"/>
        <v>-1.356128044</v>
      </c>
      <c r="U173" s="82">
        <v>154.0</v>
      </c>
    </row>
    <row r="174">
      <c r="A174" s="22">
        <v>172.0</v>
      </c>
      <c r="B174" s="83" t="s">
        <v>666</v>
      </c>
      <c r="C174" s="62" t="s">
        <v>667</v>
      </c>
      <c r="D174" s="87" t="s">
        <v>51</v>
      </c>
      <c r="E174" s="66">
        <v>3.0</v>
      </c>
      <c r="F174" s="105" t="s">
        <v>403</v>
      </c>
      <c r="G174" s="70">
        <v>0.3700209</v>
      </c>
      <c r="H174" s="72">
        <v>225.0</v>
      </c>
      <c r="I174" s="74">
        <v>83.2547025</v>
      </c>
      <c r="J174" s="72">
        <v>120.0</v>
      </c>
      <c r="K174" s="76">
        <v>44.402508</v>
      </c>
      <c r="L174" s="72">
        <v>300.0</v>
      </c>
      <c r="M174" s="76">
        <v>111.00627</v>
      </c>
      <c r="N174" s="72">
        <v>1.5</v>
      </c>
      <c r="O174" s="77">
        <v>0.5550313499999999</v>
      </c>
      <c r="P174" s="78">
        <v>43819.0</v>
      </c>
      <c r="Q174" s="79" t="s">
        <v>130</v>
      </c>
      <c r="R174" s="79" t="s">
        <v>130</v>
      </c>
      <c r="S174" s="85" t="s">
        <v>130</v>
      </c>
      <c r="T174" s="79" t="s">
        <v>130</v>
      </c>
      <c r="U174" s="101" t="s">
        <v>130</v>
      </c>
    </row>
    <row r="175">
      <c r="A175" s="22">
        <v>173.0</v>
      </c>
      <c r="B175" s="30" t="s">
        <v>546</v>
      </c>
      <c r="C175" s="30" t="s">
        <v>547</v>
      </c>
      <c r="D175" s="32" t="s">
        <v>44</v>
      </c>
      <c r="E175" s="34">
        <v>7.0</v>
      </c>
      <c r="F175" s="108" t="s">
        <v>278</v>
      </c>
      <c r="G175" s="38">
        <v>1.0</v>
      </c>
      <c r="H175" s="43">
        <v>85.0</v>
      </c>
      <c r="I175" s="45">
        <v>85.0</v>
      </c>
      <c r="J175" s="43">
        <v>55.0</v>
      </c>
      <c r="K175" s="47">
        <v>55.0</v>
      </c>
      <c r="L175" s="43">
        <v>165.15666666666667</v>
      </c>
      <c r="M175" s="47">
        <v>165.15666666666667</v>
      </c>
      <c r="N175" s="43">
        <v>81.19739087301589</v>
      </c>
      <c r="O175" s="49">
        <v>81.19739087301589</v>
      </c>
      <c r="P175" s="51">
        <v>43797.0</v>
      </c>
      <c r="Q175" s="53">
        <v>103.68800000000002</v>
      </c>
      <c r="R175" s="57">
        <f t="shared" ref="R175:R178" si="34">I175-Q175</f>
        <v>-18.688</v>
      </c>
      <c r="S175" s="53">
        <v>88.59127083333333</v>
      </c>
      <c r="T175" s="57">
        <f>O175-S175</f>
        <v>-7.39387996</v>
      </c>
      <c r="U175" s="82">
        <v>161.0</v>
      </c>
    </row>
    <row r="176">
      <c r="A176" s="22">
        <v>174.0</v>
      </c>
      <c r="B176" s="62" t="s">
        <v>518</v>
      </c>
      <c r="C176" s="62" t="s">
        <v>519</v>
      </c>
      <c r="D176" s="64" t="s">
        <v>51</v>
      </c>
      <c r="E176" s="66">
        <v>7.0</v>
      </c>
      <c r="F176" s="105" t="s">
        <v>278</v>
      </c>
      <c r="G176" s="70">
        <v>1.0</v>
      </c>
      <c r="H176" s="72">
        <v>85.97083333333335</v>
      </c>
      <c r="I176" s="74">
        <v>85.97083333333335</v>
      </c>
      <c r="J176" s="72">
        <v>49.0</v>
      </c>
      <c r="K176" s="76">
        <v>49.0</v>
      </c>
      <c r="L176" s="72">
        <v>156.01083333333335</v>
      </c>
      <c r="M176" s="76">
        <v>156.01083333333335</v>
      </c>
      <c r="N176" s="72">
        <v>2.1202166666666664</v>
      </c>
      <c r="O176" s="77">
        <v>2.1202166666666664</v>
      </c>
      <c r="P176" s="78">
        <v>43822.0</v>
      </c>
      <c r="Q176" s="79">
        <v>88.01</v>
      </c>
      <c r="R176" s="79">
        <f t="shared" si="34"/>
        <v>-2.039166667</v>
      </c>
      <c r="S176" s="79" t="s">
        <v>668</v>
      </c>
      <c r="T176" s="79" t="s">
        <v>130</v>
      </c>
      <c r="U176" s="80">
        <v>151.0</v>
      </c>
    </row>
    <row r="177">
      <c r="A177" s="22">
        <v>175.0</v>
      </c>
      <c r="B177" s="30" t="s">
        <v>535</v>
      </c>
      <c r="C177" s="30" t="s">
        <v>536</v>
      </c>
      <c r="D177" s="32" t="s">
        <v>44</v>
      </c>
      <c r="E177" s="34">
        <v>4.0</v>
      </c>
      <c r="F177" s="108" t="s">
        <v>278</v>
      </c>
      <c r="G177" s="38">
        <v>1.0</v>
      </c>
      <c r="H177" s="43">
        <v>86.2</v>
      </c>
      <c r="I177" s="45">
        <v>86.2</v>
      </c>
      <c r="J177" s="43">
        <v>51.20000000000001</v>
      </c>
      <c r="K177" s="47">
        <v>51.20000000000001</v>
      </c>
      <c r="L177" s="43">
        <v>141.2</v>
      </c>
      <c r="M177" s="47">
        <v>141.2</v>
      </c>
      <c r="N177" s="43">
        <v>135.41666666666669</v>
      </c>
      <c r="O177" s="49">
        <v>135.41666666666669</v>
      </c>
      <c r="P177" s="51">
        <v>43822.0</v>
      </c>
      <c r="Q177" s="53">
        <v>97.44583333333335</v>
      </c>
      <c r="R177" s="57">
        <f t="shared" si="34"/>
        <v>-11.24583333</v>
      </c>
      <c r="S177" s="53">
        <v>149.76942274305557</v>
      </c>
      <c r="T177" s="57">
        <f t="shared" ref="T177:T178" si="35">O177-S177</f>
        <v>-14.35275608</v>
      </c>
      <c r="U177" s="82">
        <v>157.0</v>
      </c>
    </row>
    <row r="178">
      <c r="A178" s="22">
        <v>176.0</v>
      </c>
      <c r="B178" s="83" t="s">
        <v>503</v>
      </c>
      <c r="C178" s="83" t="s">
        <v>504</v>
      </c>
      <c r="D178" s="84" t="s">
        <v>68</v>
      </c>
      <c r="E178" s="66">
        <v>16.0</v>
      </c>
      <c r="F178" s="105" t="s">
        <v>506</v>
      </c>
      <c r="G178" s="70">
        <v>0.06474187</v>
      </c>
      <c r="H178" s="72">
        <v>1367.4000000000003</v>
      </c>
      <c r="I178" s="74">
        <v>88.52803303800003</v>
      </c>
      <c r="J178" s="72">
        <v>371.0</v>
      </c>
      <c r="K178" s="76">
        <v>24.019233770000003</v>
      </c>
      <c r="L178" s="72">
        <v>2637.05</v>
      </c>
      <c r="M178" s="76">
        <v>170.72754828350003</v>
      </c>
      <c r="N178" s="72">
        <v>91.16000000000003</v>
      </c>
      <c r="O178" s="77">
        <v>5.901868869200002</v>
      </c>
      <c r="P178" s="78">
        <v>43823.0</v>
      </c>
      <c r="Q178" s="85">
        <v>81.54719128125001</v>
      </c>
      <c r="R178" s="79">
        <f t="shared" si="34"/>
        <v>6.980841757</v>
      </c>
      <c r="S178" s="85">
        <v>4.5061283109375</v>
      </c>
      <c r="T178" s="79">
        <f t="shared" si="35"/>
        <v>1.395740558</v>
      </c>
      <c r="U178" s="86">
        <v>146.0</v>
      </c>
    </row>
    <row r="179">
      <c r="A179" s="22">
        <v>177.0</v>
      </c>
      <c r="B179" s="30" t="s">
        <v>669</v>
      </c>
      <c r="C179" s="109" t="s">
        <v>670</v>
      </c>
      <c r="D179" s="81" t="s">
        <v>44</v>
      </c>
      <c r="E179" s="34">
        <v>2.0</v>
      </c>
      <c r="F179" s="108" t="s">
        <v>278</v>
      </c>
      <c r="G179" s="38">
        <v>1.0</v>
      </c>
      <c r="H179" s="43">
        <v>89.975</v>
      </c>
      <c r="I179" s="45">
        <v>89.975</v>
      </c>
      <c r="J179" s="43">
        <v>60.0</v>
      </c>
      <c r="K179" s="47">
        <v>60.0</v>
      </c>
      <c r="L179" s="43">
        <v>119.95</v>
      </c>
      <c r="M179" s="47">
        <v>119.95</v>
      </c>
      <c r="N179" s="43">
        <v>8.998750000000001</v>
      </c>
      <c r="O179" s="49">
        <v>8.998750000000001</v>
      </c>
      <c r="P179" s="51">
        <v>43830.0</v>
      </c>
      <c r="Q179" s="57" t="s">
        <v>130</v>
      </c>
      <c r="R179" s="57" t="s">
        <v>130</v>
      </c>
      <c r="S179" s="57" t="s">
        <v>130</v>
      </c>
      <c r="T179" s="57" t="s">
        <v>130</v>
      </c>
      <c r="U179" s="104" t="s">
        <v>130</v>
      </c>
    </row>
    <row r="180">
      <c r="A180" s="22">
        <v>178.0</v>
      </c>
      <c r="B180" s="83" t="s">
        <v>610</v>
      </c>
      <c r="C180" s="83" t="s">
        <v>611</v>
      </c>
      <c r="D180" s="84" t="s">
        <v>44</v>
      </c>
      <c r="E180" s="66">
        <v>5.0</v>
      </c>
      <c r="F180" s="105" t="s">
        <v>395</v>
      </c>
      <c r="G180" s="70">
        <v>0.662765</v>
      </c>
      <c r="H180" s="72">
        <v>139.0</v>
      </c>
      <c r="I180" s="74">
        <v>92.124335</v>
      </c>
      <c r="J180" s="72">
        <v>49.0</v>
      </c>
      <c r="K180" s="76">
        <v>32.475485</v>
      </c>
      <c r="L180" s="72">
        <v>299.0</v>
      </c>
      <c r="M180" s="76">
        <v>198.16673500000002</v>
      </c>
      <c r="N180" s="72">
        <v>28.75</v>
      </c>
      <c r="O180" s="77">
        <v>19.054493750000002</v>
      </c>
      <c r="P180" s="78">
        <v>43802.0</v>
      </c>
      <c r="Q180" s="85">
        <v>171.33832499999997</v>
      </c>
      <c r="R180" s="79">
        <f t="shared" ref="R180:R203" si="36">I180-Q180</f>
        <v>-79.21399</v>
      </c>
      <c r="S180" s="85">
        <v>20.46552578125</v>
      </c>
      <c r="T180" s="79">
        <f t="shared" ref="T180:T182" si="37">O180-S180</f>
        <v>-1.411032031</v>
      </c>
      <c r="U180" s="86">
        <v>186.0</v>
      </c>
    </row>
    <row r="181">
      <c r="A181" s="22">
        <v>179.0</v>
      </c>
      <c r="B181" s="30" t="s">
        <v>554</v>
      </c>
      <c r="C181" s="30" t="s">
        <v>555</v>
      </c>
      <c r="D181" s="32" t="s">
        <v>40</v>
      </c>
      <c r="E181" s="34">
        <v>4.0</v>
      </c>
      <c r="F181" s="108" t="s">
        <v>556</v>
      </c>
      <c r="G181" s="38">
        <v>0.070077084</v>
      </c>
      <c r="H181" s="43">
        <v>1342.0</v>
      </c>
      <c r="I181" s="45">
        <v>94.04344672799999</v>
      </c>
      <c r="J181" s="43">
        <v>555.0</v>
      </c>
      <c r="K181" s="47">
        <v>38.89278162</v>
      </c>
      <c r="L181" s="43">
        <v>2976.0</v>
      </c>
      <c r="M181" s="47">
        <v>208.54940198399999</v>
      </c>
      <c r="N181" s="43">
        <v>914.87109375</v>
      </c>
      <c r="O181" s="49">
        <v>64.11149848589062</v>
      </c>
      <c r="P181" s="51">
        <v>43815.0</v>
      </c>
      <c r="Q181" s="53">
        <v>108.493</v>
      </c>
      <c r="R181" s="57">
        <f t="shared" si="36"/>
        <v>-14.44955327</v>
      </c>
      <c r="S181" s="53">
        <v>63.875583984375</v>
      </c>
      <c r="T181" s="57">
        <f t="shared" si="37"/>
        <v>0.2359145015</v>
      </c>
      <c r="U181" s="82">
        <v>164.0</v>
      </c>
    </row>
    <row r="182">
      <c r="A182" s="22">
        <v>180.0</v>
      </c>
      <c r="B182" s="83" t="s">
        <v>531</v>
      </c>
      <c r="C182" s="83" t="s">
        <v>532</v>
      </c>
      <c r="D182" s="84" t="s">
        <v>40</v>
      </c>
      <c r="E182" s="66">
        <v>4.0</v>
      </c>
      <c r="F182" s="105" t="s">
        <v>533</v>
      </c>
      <c r="G182" s="70">
        <v>0.00562</v>
      </c>
      <c r="H182" s="72">
        <v>16916.666666666668</v>
      </c>
      <c r="I182" s="74">
        <v>95.07166666666667</v>
      </c>
      <c r="J182" s="72">
        <v>9916.666666666666</v>
      </c>
      <c r="K182" s="76">
        <v>55.73166666666666</v>
      </c>
      <c r="L182" s="72">
        <v>25916.666666666668</v>
      </c>
      <c r="M182" s="76">
        <v>145.65166666666667</v>
      </c>
      <c r="N182" s="72">
        <v>3784.375</v>
      </c>
      <c r="O182" s="77">
        <v>21.2681875</v>
      </c>
      <c r="P182" s="78">
        <v>43803.0</v>
      </c>
      <c r="Q182" s="85">
        <v>97.41333333333333</v>
      </c>
      <c r="R182" s="79">
        <f t="shared" si="36"/>
        <v>-2.341666667</v>
      </c>
      <c r="S182" s="85">
        <v>21.156958333333332</v>
      </c>
      <c r="T182" s="79">
        <f t="shared" si="37"/>
        <v>0.1112291667</v>
      </c>
      <c r="U182" s="86">
        <v>156.0</v>
      </c>
    </row>
    <row r="183">
      <c r="A183" s="22">
        <v>181.0</v>
      </c>
      <c r="B183" s="88" t="s">
        <v>591</v>
      </c>
      <c r="C183" s="88" t="s">
        <v>592</v>
      </c>
      <c r="D183" s="89" t="s">
        <v>44</v>
      </c>
      <c r="E183" s="34">
        <v>10.0</v>
      </c>
      <c r="F183" s="108" t="s">
        <v>593</v>
      </c>
      <c r="G183" s="38">
        <v>0.00903</v>
      </c>
      <c r="H183" s="43">
        <v>10548.375</v>
      </c>
      <c r="I183" s="45">
        <v>95.25182625</v>
      </c>
      <c r="J183" s="43">
        <v>6082.350000000001</v>
      </c>
      <c r="K183" s="47">
        <v>54.92362050000001</v>
      </c>
      <c r="L183" s="43">
        <v>40837.65</v>
      </c>
      <c r="M183" s="47">
        <v>368.7639795</v>
      </c>
      <c r="N183" s="43">
        <v>10196.475</v>
      </c>
      <c r="O183" s="49">
        <v>92.07416925</v>
      </c>
      <c r="P183" s="51">
        <v>43822.0</v>
      </c>
      <c r="Q183" s="57">
        <v>138.54</v>
      </c>
      <c r="R183" s="57">
        <f t="shared" si="36"/>
        <v>-43.28817375</v>
      </c>
      <c r="S183" s="57" t="s">
        <v>671</v>
      </c>
      <c r="T183" s="57" t="s">
        <v>130</v>
      </c>
      <c r="U183" s="90">
        <v>179.0</v>
      </c>
    </row>
    <row r="184">
      <c r="A184" s="22">
        <v>182.0</v>
      </c>
      <c r="B184" s="83" t="s">
        <v>309</v>
      </c>
      <c r="C184" s="83" t="s">
        <v>310</v>
      </c>
      <c r="D184" s="83" t="s">
        <v>51</v>
      </c>
      <c r="E184" s="66">
        <v>8.0</v>
      </c>
      <c r="F184" s="105" t="s">
        <v>278</v>
      </c>
      <c r="G184" s="70">
        <v>1.0</v>
      </c>
      <c r="H184" s="72">
        <v>95.43541666666667</v>
      </c>
      <c r="I184" s="74">
        <v>95.43541666666667</v>
      </c>
      <c r="J184" s="72">
        <v>60.53333333333333</v>
      </c>
      <c r="K184" s="76">
        <v>60.53333333333333</v>
      </c>
      <c r="L184" s="72">
        <v>305.53333333333336</v>
      </c>
      <c r="M184" s="76">
        <v>305.53333333333336</v>
      </c>
      <c r="N184" s="72">
        <v>7.95295138888889</v>
      </c>
      <c r="O184" s="77">
        <v>7.95295138888889</v>
      </c>
      <c r="P184" s="78">
        <v>43833.0</v>
      </c>
      <c r="Q184" s="85">
        <v>46.08169281250001</v>
      </c>
      <c r="R184" s="79">
        <f t="shared" si="36"/>
        <v>49.35372385</v>
      </c>
      <c r="S184" s="85">
        <v>7.737658266782408</v>
      </c>
      <c r="T184" s="79">
        <f t="shared" ref="T184:T193" si="38">O184-S184</f>
        <v>0.2152931221</v>
      </c>
      <c r="U184" s="103">
        <v>72.0</v>
      </c>
    </row>
    <row r="185">
      <c r="A185" s="22">
        <v>183.0</v>
      </c>
      <c r="B185" s="30" t="s">
        <v>562</v>
      </c>
      <c r="C185" s="30" t="s">
        <v>563</v>
      </c>
      <c r="D185" s="32" t="s">
        <v>40</v>
      </c>
      <c r="E185" s="34">
        <v>4.0</v>
      </c>
      <c r="F185" s="108" t="s">
        <v>564</v>
      </c>
      <c r="G185" s="38">
        <v>0.002258104</v>
      </c>
      <c r="H185" s="43">
        <v>43500.0</v>
      </c>
      <c r="I185" s="45">
        <v>98.227524</v>
      </c>
      <c r="J185" s="43">
        <v>15000.0</v>
      </c>
      <c r="K185" s="47">
        <v>33.87156</v>
      </c>
      <c r="L185" s="43">
        <v>87500.0</v>
      </c>
      <c r="M185" s="47">
        <v>197.5841</v>
      </c>
      <c r="N185" s="43">
        <v>28042.96875</v>
      </c>
      <c r="O185" s="49">
        <v>63.32393990625</v>
      </c>
      <c r="P185" s="51">
        <v>43815.0</v>
      </c>
      <c r="Q185" s="53">
        <v>114.33801816666667</v>
      </c>
      <c r="R185" s="57">
        <f t="shared" si="36"/>
        <v>-16.11049417</v>
      </c>
      <c r="S185" s="53">
        <v>68.3406215703125</v>
      </c>
      <c r="T185" s="57">
        <f t="shared" si="38"/>
        <v>-5.016681664</v>
      </c>
      <c r="U185" s="82">
        <v>167.0</v>
      </c>
    </row>
    <row r="186">
      <c r="A186" s="22">
        <v>184.0</v>
      </c>
      <c r="B186" s="83" t="s">
        <v>539</v>
      </c>
      <c r="C186" s="83" t="s">
        <v>540</v>
      </c>
      <c r="D186" s="83" t="s">
        <v>51</v>
      </c>
      <c r="E186" s="66">
        <v>7.0</v>
      </c>
      <c r="F186" s="105" t="s">
        <v>403</v>
      </c>
      <c r="G186" s="70">
        <v>0.3700209</v>
      </c>
      <c r="H186" s="72">
        <v>269.0</v>
      </c>
      <c r="I186" s="74">
        <v>99.5356221</v>
      </c>
      <c r="J186" s="72">
        <v>129.0</v>
      </c>
      <c r="K186" s="76">
        <v>47.7326961</v>
      </c>
      <c r="L186" s="72">
        <v>549.0</v>
      </c>
      <c r="M186" s="76">
        <v>203.14147409999998</v>
      </c>
      <c r="N186" s="72">
        <v>9.195714285714285</v>
      </c>
      <c r="O186" s="77">
        <v>3.4026064761428567</v>
      </c>
      <c r="P186" s="78">
        <v>43797.0</v>
      </c>
      <c r="Q186" s="85">
        <v>100.07383431818181</v>
      </c>
      <c r="R186" s="79">
        <f t="shared" si="36"/>
        <v>-0.5382122182</v>
      </c>
      <c r="S186" s="85">
        <v>4.7480829601022725</v>
      </c>
      <c r="T186" s="79">
        <f t="shared" si="38"/>
        <v>-1.345476484</v>
      </c>
      <c r="U186" s="86">
        <v>158.0</v>
      </c>
    </row>
    <row r="187">
      <c r="A187" s="22">
        <v>185.0</v>
      </c>
      <c r="B187" s="30" t="s">
        <v>594</v>
      </c>
      <c r="C187" s="30" t="s">
        <v>595</v>
      </c>
      <c r="D187" s="32" t="s">
        <v>48</v>
      </c>
      <c r="E187" s="34">
        <v>11.0</v>
      </c>
      <c r="F187" s="108" t="s">
        <v>596</v>
      </c>
      <c r="G187" s="38">
        <v>0.2746687</v>
      </c>
      <c r="H187" s="43">
        <v>400.0</v>
      </c>
      <c r="I187" s="45">
        <v>109.86748</v>
      </c>
      <c r="J187" s="43">
        <v>250.0</v>
      </c>
      <c r="K187" s="47">
        <v>68.667175</v>
      </c>
      <c r="L187" s="43">
        <v>1500.0</v>
      </c>
      <c r="M187" s="47">
        <v>412.00305</v>
      </c>
      <c r="N187" s="43">
        <v>6.0</v>
      </c>
      <c r="O187" s="49">
        <v>1.6480122</v>
      </c>
      <c r="P187" s="51">
        <v>43830.0</v>
      </c>
      <c r="Q187" s="53">
        <v>140.58156428571428</v>
      </c>
      <c r="R187" s="57">
        <f t="shared" si="36"/>
        <v>-30.71408429</v>
      </c>
      <c r="S187" s="53">
        <v>14.05227107142857</v>
      </c>
      <c r="T187" s="57">
        <f t="shared" si="38"/>
        <v>-12.40425887</v>
      </c>
      <c r="U187" s="82">
        <v>180.0</v>
      </c>
    </row>
    <row r="188">
      <c r="A188" s="22">
        <v>186.0</v>
      </c>
      <c r="B188" s="83" t="s">
        <v>522</v>
      </c>
      <c r="C188" s="83" t="s">
        <v>523</v>
      </c>
      <c r="D188" s="84" t="s">
        <v>40</v>
      </c>
      <c r="E188" s="66">
        <v>11.0</v>
      </c>
      <c r="F188" s="105" t="s">
        <v>524</v>
      </c>
      <c r="G188" s="70">
        <v>0.09326498</v>
      </c>
      <c r="H188" s="72">
        <v>1205.0</v>
      </c>
      <c r="I188" s="74">
        <v>112.3843009</v>
      </c>
      <c r="J188" s="72">
        <v>470.8333333333333</v>
      </c>
      <c r="K188" s="76">
        <v>43.91226141666667</v>
      </c>
      <c r="L188" s="72">
        <v>3575.0</v>
      </c>
      <c r="M188" s="76">
        <v>333.4223035</v>
      </c>
      <c r="N188" s="72">
        <v>180.72674242424242</v>
      </c>
      <c r="O188" s="77">
        <v>16.85547601766212</v>
      </c>
      <c r="P188" s="78">
        <v>43801.0</v>
      </c>
      <c r="Q188" s="85">
        <v>91.63532321428572</v>
      </c>
      <c r="R188" s="79">
        <f t="shared" si="36"/>
        <v>20.74897769</v>
      </c>
      <c r="S188" s="85">
        <v>25.140542357366073</v>
      </c>
      <c r="T188" s="79">
        <f t="shared" si="38"/>
        <v>-8.28506634</v>
      </c>
      <c r="U188" s="86">
        <v>153.0</v>
      </c>
    </row>
    <row r="189">
      <c r="A189" s="22">
        <v>187.0</v>
      </c>
      <c r="B189" s="30" t="s">
        <v>602</v>
      </c>
      <c r="C189" s="30" t="s">
        <v>603</v>
      </c>
      <c r="D189" s="32" t="s">
        <v>48</v>
      </c>
      <c r="E189" s="34">
        <v>7.0</v>
      </c>
      <c r="F189" s="108" t="s">
        <v>604</v>
      </c>
      <c r="G189" s="38">
        <v>0.2722644</v>
      </c>
      <c r="H189" s="43">
        <v>425.95</v>
      </c>
      <c r="I189" s="45">
        <v>115.97102118000001</v>
      </c>
      <c r="J189" s="43">
        <v>89.03333333333335</v>
      </c>
      <c r="K189" s="47">
        <v>24.240607080000004</v>
      </c>
      <c r="L189" s="43">
        <v>1171.45</v>
      </c>
      <c r="M189" s="47">
        <v>318.94413138000004</v>
      </c>
      <c r="N189" s="43">
        <v>154.5918589285714</v>
      </c>
      <c r="O189" s="49">
        <v>42.08985971607214</v>
      </c>
      <c r="P189" s="51">
        <v>43797.0</v>
      </c>
      <c r="Q189" s="53">
        <v>157.0978191726191</v>
      </c>
      <c r="R189" s="57">
        <f t="shared" si="36"/>
        <v>-41.12679799</v>
      </c>
      <c r="S189" s="53">
        <v>16.498067247544483</v>
      </c>
      <c r="T189" s="57">
        <f t="shared" si="38"/>
        <v>25.59179247</v>
      </c>
      <c r="U189" s="82">
        <v>183.0</v>
      </c>
    </row>
    <row r="190">
      <c r="A190" s="22">
        <v>188.0</v>
      </c>
      <c r="B190" s="83" t="s">
        <v>571</v>
      </c>
      <c r="C190" s="83" t="s">
        <v>572</v>
      </c>
      <c r="D190" s="84" t="s">
        <v>40</v>
      </c>
      <c r="E190" s="66">
        <v>8.0</v>
      </c>
      <c r="F190" s="105" t="s">
        <v>573</v>
      </c>
      <c r="G190" s="70">
        <v>0.072992221</v>
      </c>
      <c r="H190" s="72">
        <v>1681.2999999999997</v>
      </c>
      <c r="I190" s="74">
        <v>122.72182116729998</v>
      </c>
      <c r="J190" s="72">
        <v>201.25</v>
      </c>
      <c r="K190" s="76">
        <v>14.68968447625</v>
      </c>
      <c r="L190" s="72">
        <v>8625.0</v>
      </c>
      <c r="M190" s="76">
        <v>629.5579061249999</v>
      </c>
      <c r="N190" s="72">
        <v>172.35625</v>
      </c>
      <c r="O190" s="77">
        <v>12.58066549073125</v>
      </c>
      <c r="P190" s="78">
        <v>43832.0</v>
      </c>
      <c r="Q190" s="85">
        <v>122.62688279600002</v>
      </c>
      <c r="R190" s="79">
        <f t="shared" si="36"/>
        <v>0.0949383713</v>
      </c>
      <c r="S190" s="85">
        <v>65.96895769990626</v>
      </c>
      <c r="T190" s="79">
        <f t="shared" si="38"/>
        <v>-53.38829221</v>
      </c>
      <c r="U190" s="86">
        <v>171.0</v>
      </c>
    </row>
    <row r="191">
      <c r="A191" s="22">
        <v>189.0</v>
      </c>
      <c r="B191" s="30" t="s">
        <v>618</v>
      </c>
      <c r="C191" s="30" t="s">
        <v>619</v>
      </c>
      <c r="D191" s="30" t="s">
        <v>51</v>
      </c>
      <c r="E191" s="34">
        <v>6.0</v>
      </c>
      <c r="F191" s="108" t="s">
        <v>278</v>
      </c>
      <c r="G191" s="38">
        <v>1.0</v>
      </c>
      <c r="H191" s="43">
        <v>124.495</v>
      </c>
      <c r="I191" s="45">
        <v>124.495</v>
      </c>
      <c r="J191" s="43">
        <v>54.54</v>
      </c>
      <c r="K191" s="47">
        <v>54.54</v>
      </c>
      <c r="L191" s="43">
        <v>249.0</v>
      </c>
      <c r="M191" s="47">
        <v>249.0</v>
      </c>
      <c r="N191" s="43">
        <v>7.7441666666666675</v>
      </c>
      <c r="O191" s="49">
        <v>7.7441666666666675</v>
      </c>
      <c r="P191" s="51">
        <v>43809.0</v>
      </c>
      <c r="Q191" s="53">
        <v>207.39333333333332</v>
      </c>
      <c r="R191" s="57">
        <f t="shared" si="36"/>
        <v>-82.89833333</v>
      </c>
      <c r="S191" s="53">
        <v>10.532380952380953</v>
      </c>
      <c r="T191" s="57">
        <f t="shared" si="38"/>
        <v>-2.788214286</v>
      </c>
      <c r="U191" s="82">
        <v>190.0</v>
      </c>
    </row>
    <row r="192">
      <c r="A192" s="22">
        <v>190.0</v>
      </c>
      <c r="B192" s="83" t="s">
        <v>582</v>
      </c>
      <c r="C192" s="83" t="s">
        <v>583</v>
      </c>
      <c r="D192" s="84" t="s">
        <v>381</v>
      </c>
      <c r="E192" s="66">
        <v>22.0</v>
      </c>
      <c r="F192" s="105" t="s">
        <v>584</v>
      </c>
      <c r="G192" s="70">
        <v>1.0</v>
      </c>
      <c r="H192" s="72">
        <v>129.975</v>
      </c>
      <c r="I192" s="74">
        <v>129.975</v>
      </c>
      <c r="J192" s="72">
        <v>65.0</v>
      </c>
      <c r="K192" s="76">
        <v>65.0</v>
      </c>
      <c r="L192" s="72">
        <v>289.0</v>
      </c>
      <c r="M192" s="76">
        <v>289.0</v>
      </c>
      <c r="N192" s="72">
        <v>9.953794088487271</v>
      </c>
      <c r="O192" s="77">
        <v>9.953794088487271</v>
      </c>
      <c r="P192" s="78">
        <v>43801.0</v>
      </c>
      <c r="Q192" s="85">
        <v>124.36463414634139</v>
      </c>
      <c r="R192" s="79">
        <f t="shared" si="36"/>
        <v>5.610365854</v>
      </c>
      <c r="S192" s="85">
        <v>13.043569105691054</v>
      </c>
      <c r="T192" s="79">
        <f t="shared" si="38"/>
        <v>-3.089775017</v>
      </c>
      <c r="U192" s="86">
        <v>175.0</v>
      </c>
    </row>
    <row r="193">
      <c r="A193" s="22">
        <v>191.0</v>
      </c>
      <c r="B193" s="30" t="s">
        <v>623</v>
      </c>
      <c r="C193" s="30" t="s">
        <v>624</v>
      </c>
      <c r="D193" s="32" t="s">
        <v>40</v>
      </c>
      <c r="E193" s="34">
        <v>16.0</v>
      </c>
      <c r="F193" s="108" t="s">
        <v>625</v>
      </c>
      <c r="G193" s="38">
        <v>0.070077084</v>
      </c>
      <c r="H193" s="43">
        <v>1903.35</v>
      </c>
      <c r="I193" s="45">
        <v>133.3812178314</v>
      </c>
      <c r="J193" s="43">
        <v>592.35</v>
      </c>
      <c r="K193" s="47">
        <v>41.5101607074</v>
      </c>
      <c r="L193" s="43">
        <v>6290.0</v>
      </c>
      <c r="M193" s="47">
        <v>440.78485836</v>
      </c>
      <c r="N193" s="43">
        <v>72.6</v>
      </c>
      <c r="O193" s="49">
        <v>5.087596298399999</v>
      </c>
      <c r="P193" s="51">
        <v>43829.0</v>
      </c>
      <c r="Q193" s="53">
        <v>383.8278576923077</v>
      </c>
      <c r="R193" s="57">
        <f t="shared" si="36"/>
        <v>-250.4466399</v>
      </c>
      <c r="S193" s="53">
        <v>17.78973142628205</v>
      </c>
      <c r="T193" s="57">
        <f t="shared" si="38"/>
        <v>-12.70213513</v>
      </c>
      <c r="U193" s="82">
        <v>193.0</v>
      </c>
    </row>
    <row r="194">
      <c r="A194" s="22">
        <v>192.0</v>
      </c>
      <c r="B194" s="62" t="s">
        <v>569</v>
      </c>
      <c r="C194" s="62" t="s">
        <v>570</v>
      </c>
      <c r="D194" s="64" t="s">
        <v>51</v>
      </c>
      <c r="E194" s="66">
        <v>9.0</v>
      </c>
      <c r="F194" s="105" t="s">
        <v>278</v>
      </c>
      <c r="G194" s="70">
        <v>1.0</v>
      </c>
      <c r="H194" s="110">
        <v>134.99</v>
      </c>
      <c r="I194" s="111">
        <v>134.99</v>
      </c>
      <c r="J194" s="72">
        <v>69.0</v>
      </c>
      <c r="K194" s="76">
        <v>69.0</v>
      </c>
      <c r="L194" s="72">
        <v>224.99</v>
      </c>
      <c r="M194" s="76">
        <v>224.99</v>
      </c>
      <c r="N194" s="72">
        <v>2.2499000000000002</v>
      </c>
      <c r="O194" s="77">
        <v>2.2499000000000002</v>
      </c>
      <c r="P194" s="78">
        <v>43816.0</v>
      </c>
      <c r="Q194" s="79">
        <v>119.21</v>
      </c>
      <c r="R194" s="79">
        <f t="shared" si="36"/>
        <v>15.78</v>
      </c>
      <c r="S194" s="79" t="s">
        <v>672</v>
      </c>
      <c r="T194" s="79" t="s">
        <v>130</v>
      </c>
      <c r="U194" s="80">
        <v>170.0</v>
      </c>
    </row>
    <row r="195">
      <c r="A195" s="22">
        <v>193.0</v>
      </c>
      <c r="B195" s="30" t="s">
        <v>528</v>
      </c>
      <c r="C195" s="30" t="s">
        <v>529</v>
      </c>
      <c r="D195" s="32" t="s">
        <v>48</v>
      </c>
      <c r="E195" s="34">
        <v>18.0</v>
      </c>
      <c r="F195" s="108" t="s">
        <v>530</v>
      </c>
      <c r="G195" s="38">
        <v>2.652602</v>
      </c>
      <c r="H195" s="43">
        <v>55.0</v>
      </c>
      <c r="I195" s="45">
        <v>145.89311</v>
      </c>
      <c r="J195" s="43">
        <v>12.0</v>
      </c>
      <c r="K195" s="47">
        <v>31.831224</v>
      </c>
      <c r="L195" s="43">
        <v>300.0</v>
      </c>
      <c r="M195" s="47">
        <v>795.7805999999999</v>
      </c>
      <c r="N195" s="43">
        <v>2.2655734126984126</v>
      </c>
      <c r="O195" s="49">
        <v>6.009664565670635</v>
      </c>
      <c r="P195" s="51">
        <v>43801.0</v>
      </c>
      <c r="Q195" s="53">
        <v>96.29459166666669</v>
      </c>
      <c r="R195" s="57">
        <f t="shared" si="36"/>
        <v>49.59851833</v>
      </c>
      <c r="S195" s="53">
        <v>6.792707253968254</v>
      </c>
      <c r="T195" s="57">
        <f t="shared" ref="T195:T200" si="39">O195-S195</f>
        <v>-0.7830426883</v>
      </c>
      <c r="U195" s="82">
        <v>155.0</v>
      </c>
    </row>
    <row r="196">
      <c r="A196" s="22">
        <v>194.0</v>
      </c>
      <c r="B196" s="83" t="s">
        <v>376</v>
      </c>
      <c r="C196" s="83" t="s">
        <v>377</v>
      </c>
      <c r="D196" s="87" t="s">
        <v>15</v>
      </c>
      <c r="E196" s="66">
        <v>7.0</v>
      </c>
      <c r="F196" s="105" t="s">
        <v>378</v>
      </c>
      <c r="G196" s="70">
        <v>1.29883</v>
      </c>
      <c r="H196" s="72">
        <v>113.75</v>
      </c>
      <c r="I196" s="74">
        <v>147.74191249999998</v>
      </c>
      <c r="J196" s="72">
        <v>18.75</v>
      </c>
      <c r="K196" s="76">
        <v>24.3530625</v>
      </c>
      <c r="L196" s="72">
        <v>470.75</v>
      </c>
      <c r="M196" s="76">
        <v>611.4242224999999</v>
      </c>
      <c r="N196" s="72">
        <v>33.660714285714285</v>
      </c>
      <c r="O196" s="77">
        <v>43.71954553571428</v>
      </c>
      <c r="P196" s="78">
        <v>43805.0</v>
      </c>
      <c r="Q196" s="85">
        <v>57.47953199999999</v>
      </c>
      <c r="R196" s="79">
        <f t="shared" si="36"/>
        <v>90.2623805</v>
      </c>
      <c r="S196" s="85">
        <v>24.022380166666665</v>
      </c>
      <c r="T196" s="79">
        <f t="shared" si="39"/>
        <v>19.69716537</v>
      </c>
      <c r="U196" s="86">
        <v>96.0</v>
      </c>
    </row>
    <row r="197">
      <c r="A197" s="22">
        <v>195.0</v>
      </c>
      <c r="B197" s="30" t="s">
        <v>605</v>
      </c>
      <c r="C197" s="30" t="s">
        <v>606</v>
      </c>
      <c r="D197" s="30" t="s">
        <v>51</v>
      </c>
      <c r="E197" s="34">
        <v>11.0</v>
      </c>
      <c r="F197" s="108" t="s">
        <v>607</v>
      </c>
      <c r="G197" s="38">
        <v>1.20057</v>
      </c>
      <c r="H197" s="43">
        <v>125.0</v>
      </c>
      <c r="I197" s="45">
        <v>150.07125</v>
      </c>
      <c r="J197" s="43">
        <v>65.0</v>
      </c>
      <c r="K197" s="47">
        <v>78.03705</v>
      </c>
      <c r="L197" s="43">
        <v>255.0</v>
      </c>
      <c r="M197" s="47">
        <v>306.14534999999995</v>
      </c>
      <c r="N197" s="43">
        <v>2.9422727272727274</v>
      </c>
      <c r="O197" s="49">
        <v>3.532404368181818</v>
      </c>
      <c r="P197" s="51">
        <v>43815.0</v>
      </c>
      <c r="Q197" s="53">
        <v>158.6863723787879</v>
      </c>
      <c r="R197" s="57">
        <f t="shared" si="36"/>
        <v>-8.615122379</v>
      </c>
      <c r="S197" s="53">
        <v>6.326424279848484</v>
      </c>
      <c r="T197" s="57">
        <f t="shared" si="39"/>
        <v>-2.794019912</v>
      </c>
      <c r="U197" s="82">
        <v>184.0</v>
      </c>
    </row>
    <row r="198">
      <c r="A198" s="22">
        <v>196.0</v>
      </c>
      <c r="B198" s="83" t="s">
        <v>577</v>
      </c>
      <c r="C198" s="83" t="s">
        <v>578</v>
      </c>
      <c r="D198" s="83" t="s">
        <v>68</v>
      </c>
      <c r="E198" s="66">
        <v>15.0</v>
      </c>
      <c r="F198" s="105" t="s">
        <v>579</v>
      </c>
      <c r="G198" s="70">
        <v>0.7424145</v>
      </c>
      <c r="H198" s="72">
        <v>211.5</v>
      </c>
      <c r="I198" s="74">
        <v>157.02066675</v>
      </c>
      <c r="J198" s="72">
        <v>37.5</v>
      </c>
      <c r="K198" s="76">
        <v>27.84054375</v>
      </c>
      <c r="L198" s="72">
        <v>1011.5</v>
      </c>
      <c r="M198" s="76">
        <v>750.9522667499999</v>
      </c>
      <c r="N198" s="72">
        <v>4.3270740740740745</v>
      </c>
      <c r="O198" s="77">
        <v>3.212482535166667</v>
      </c>
      <c r="P198" s="78">
        <v>43801.0</v>
      </c>
      <c r="Q198" s="85">
        <v>123.29185499999998</v>
      </c>
      <c r="R198" s="79">
        <f t="shared" si="36"/>
        <v>33.72881175</v>
      </c>
      <c r="S198" s="85">
        <v>2.5159012499999993</v>
      </c>
      <c r="T198" s="79">
        <f t="shared" si="39"/>
        <v>0.6965812852</v>
      </c>
      <c r="U198" s="86">
        <v>173.0</v>
      </c>
    </row>
    <row r="199">
      <c r="A199" s="22">
        <v>197.0</v>
      </c>
      <c r="B199" s="30" t="s">
        <v>580</v>
      </c>
      <c r="C199" s="30" t="s">
        <v>581</v>
      </c>
      <c r="D199" s="32" t="s">
        <v>381</v>
      </c>
      <c r="E199" s="34">
        <v>3.0</v>
      </c>
      <c r="F199" s="108" t="s">
        <v>333</v>
      </c>
      <c r="G199" s="38">
        <v>0.1489315</v>
      </c>
      <c r="H199" s="43">
        <v>1099.0</v>
      </c>
      <c r="I199" s="45">
        <v>163.6757185</v>
      </c>
      <c r="J199" s="43">
        <v>499.0</v>
      </c>
      <c r="K199" s="47">
        <v>74.3168185</v>
      </c>
      <c r="L199" s="43">
        <v>1199.0</v>
      </c>
      <c r="M199" s="47">
        <v>178.56886849999998</v>
      </c>
      <c r="N199" s="43">
        <v>133.12222222222223</v>
      </c>
      <c r="O199" s="49">
        <v>19.82609223888889</v>
      </c>
      <c r="P199" s="51">
        <v>43808.0</v>
      </c>
      <c r="Q199" s="53">
        <v>123.79831203333333</v>
      </c>
      <c r="R199" s="57">
        <f t="shared" si="36"/>
        <v>39.87740647</v>
      </c>
      <c r="S199" s="53">
        <v>33.52254425444445</v>
      </c>
      <c r="T199" s="57">
        <f t="shared" si="39"/>
        <v>-13.69645202</v>
      </c>
      <c r="U199" s="82">
        <v>174.0</v>
      </c>
    </row>
    <row r="200">
      <c r="A200" s="22">
        <v>198.0</v>
      </c>
      <c r="B200" s="83" t="s">
        <v>444</v>
      </c>
      <c r="C200" s="83" t="s">
        <v>445</v>
      </c>
      <c r="D200" s="84" t="s">
        <v>40</v>
      </c>
      <c r="E200" s="66">
        <v>13.0</v>
      </c>
      <c r="F200" s="105" t="s">
        <v>446</v>
      </c>
      <c r="G200" s="70">
        <v>0.01607843</v>
      </c>
      <c r="H200" s="72">
        <v>10900.0</v>
      </c>
      <c r="I200" s="74">
        <v>175.25488700000002</v>
      </c>
      <c r="J200" s="72">
        <v>900.0</v>
      </c>
      <c r="K200" s="76">
        <v>14.470587000000002</v>
      </c>
      <c r="L200" s="72">
        <v>24000.0</v>
      </c>
      <c r="M200" s="76">
        <v>385.88232000000005</v>
      </c>
      <c r="N200" s="72">
        <v>1000.0</v>
      </c>
      <c r="O200" s="77">
        <v>16.07843</v>
      </c>
      <c r="P200" s="78">
        <v>43829.0</v>
      </c>
      <c r="Q200" s="85">
        <v>69.10667361111109</v>
      </c>
      <c r="R200" s="79">
        <f t="shared" si="36"/>
        <v>106.1482134</v>
      </c>
      <c r="S200" s="85">
        <v>20.19074300347222</v>
      </c>
      <c r="T200" s="79">
        <f t="shared" si="39"/>
        <v>-4.112313003</v>
      </c>
      <c r="U200" s="86">
        <v>123.0</v>
      </c>
    </row>
    <row r="201">
      <c r="A201" s="22">
        <v>199.0</v>
      </c>
      <c r="B201" s="88" t="s">
        <v>597</v>
      </c>
      <c r="C201" s="88" t="s">
        <v>598</v>
      </c>
      <c r="D201" s="89" t="s">
        <v>51</v>
      </c>
      <c r="E201" s="34">
        <v>4.0</v>
      </c>
      <c r="F201" s="108" t="s">
        <v>278</v>
      </c>
      <c r="G201" s="38">
        <v>1.0</v>
      </c>
      <c r="H201" s="43">
        <v>179.0</v>
      </c>
      <c r="I201" s="45">
        <v>179.0</v>
      </c>
      <c r="J201" s="43">
        <v>99.0</v>
      </c>
      <c r="K201" s="47">
        <v>99.0</v>
      </c>
      <c r="L201" s="43">
        <v>299.0</v>
      </c>
      <c r="M201" s="47">
        <v>299.0</v>
      </c>
      <c r="N201" s="43">
        <v>1.2925</v>
      </c>
      <c r="O201" s="49">
        <v>1.2925</v>
      </c>
      <c r="P201" s="51">
        <v>43822.0</v>
      </c>
      <c r="Q201" s="57">
        <v>141.17</v>
      </c>
      <c r="R201" s="57">
        <f t="shared" si="36"/>
        <v>37.83</v>
      </c>
      <c r="S201" s="57" t="s">
        <v>673</v>
      </c>
      <c r="T201" s="57" t="s">
        <v>130</v>
      </c>
      <c r="U201" s="90">
        <v>181.0</v>
      </c>
    </row>
    <row r="202">
      <c r="A202" s="22">
        <v>200.0</v>
      </c>
      <c r="B202" s="62" t="s">
        <v>614</v>
      </c>
      <c r="C202" s="62" t="s">
        <v>615</v>
      </c>
      <c r="D202" s="64" t="s">
        <v>40</v>
      </c>
      <c r="E202" s="66">
        <v>20.0</v>
      </c>
      <c r="F202" s="105" t="s">
        <v>616</v>
      </c>
      <c r="G202" s="70">
        <v>4.34004E-4</v>
      </c>
      <c r="H202" s="72">
        <v>433550.0</v>
      </c>
      <c r="I202" s="74">
        <v>188.1624342</v>
      </c>
      <c r="J202" s="72">
        <v>30000.0</v>
      </c>
      <c r="K202" s="76">
        <v>13.02012</v>
      </c>
      <c r="L202" s="72">
        <v>3428800.369166667</v>
      </c>
      <c r="M202" s="76">
        <v>1488.1130754198102</v>
      </c>
      <c r="N202" s="72">
        <v>99500.0</v>
      </c>
      <c r="O202" s="77">
        <v>43.183398</v>
      </c>
      <c r="P202" s="78">
        <v>43819.0</v>
      </c>
      <c r="Q202" s="79">
        <v>181.8</v>
      </c>
      <c r="R202" s="79">
        <f t="shared" si="36"/>
        <v>6.3624342</v>
      </c>
      <c r="S202" s="79" t="s">
        <v>674</v>
      </c>
      <c r="T202" s="79" t="s">
        <v>130</v>
      </c>
      <c r="U202" s="80">
        <v>188.0</v>
      </c>
    </row>
    <row r="203">
      <c r="A203" s="22">
        <v>201.0</v>
      </c>
      <c r="B203" s="88" t="s">
        <v>480</v>
      </c>
      <c r="C203" s="88" t="s">
        <v>481</v>
      </c>
      <c r="D203" s="89" t="s">
        <v>74</v>
      </c>
      <c r="E203" s="32">
        <v>18.0</v>
      </c>
      <c r="F203" s="108" t="s">
        <v>483</v>
      </c>
      <c r="G203" s="38">
        <v>0.2851317</v>
      </c>
      <c r="H203" s="43">
        <v>788.0</v>
      </c>
      <c r="I203" s="45">
        <v>224.68377959999998</v>
      </c>
      <c r="J203" s="43">
        <v>150.0</v>
      </c>
      <c r="K203" s="47">
        <v>42.769754999999996</v>
      </c>
      <c r="L203" s="43">
        <v>4200.0</v>
      </c>
      <c r="M203" s="47">
        <v>1197.55314</v>
      </c>
      <c r="N203" s="43">
        <v>435.0</v>
      </c>
      <c r="O203" s="49">
        <v>124.03228949999999</v>
      </c>
      <c r="P203" s="51">
        <v>43817.0</v>
      </c>
      <c r="Q203" s="57">
        <v>76.15</v>
      </c>
      <c r="R203" s="57">
        <f t="shared" si="36"/>
        <v>148.5337796</v>
      </c>
      <c r="S203" s="57" t="s">
        <v>675</v>
      </c>
      <c r="T203" s="57" t="s">
        <v>130</v>
      </c>
      <c r="U203" s="112">
        <v>138.0</v>
      </c>
    </row>
    <row r="204">
      <c r="A204" s="22">
        <v>202.0</v>
      </c>
      <c r="B204" s="83" t="s">
        <v>676</v>
      </c>
      <c r="C204" s="83" t="s">
        <v>677</v>
      </c>
      <c r="D204" s="84" t="s">
        <v>40</v>
      </c>
      <c r="E204" s="84">
        <v>5.0</v>
      </c>
      <c r="F204" s="105" t="s">
        <v>392</v>
      </c>
      <c r="G204" s="70">
        <v>0.001695309</v>
      </c>
      <c r="H204" s="72">
        <v>153000.0</v>
      </c>
      <c r="I204" s="74">
        <v>259.382277</v>
      </c>
      <c r="J204" s="72">
        <v>65000.0</v>
      </c>
      <c r="K204" s="76">
        <v>110.195085</v>
      </c>
      <c r="L204" s="72">
        <v>385000.0</v>
      </c>
      <c r="M204" s="76">
        <v>652.693965</v>
      </c>
      <c r="N204" s="72">
        <v>88815.625</v>
      </c>
      <c r="O204" s="77">
        <v>150.569928403125</v>
      </c>
      <c r="P204" s="78">
        <v>43818.0</v>
      </c>
      <c r="Q204" s="79" t="s">
        <v>130</v>
      </c>
      <c r="R204" s="79" t="s">
        <v>130</v>
      </c>
      <c r="S204" s="79" t="s">
        <v>130</v>
      </c>
      <c r="T204" s="79" t="s">
        <v>130</v>
      </c>
      <c r="U204" s="113" t="s">
        <v>130</v>
      </c>
    </row>
    <row r="205">
      <c r="A205" s="22">
        <v>203.0</v>
      </c>
      <c r="B205" s="88" t="s">
        <v>678</v>
      </c>
      <c r="C205" s="30" t="s">
        <v>679</v>
      </c>
      <c r="D205" s="32" t="s">
        <v>40</v>
      </c>
      <c r="E205" s="32">
        <v>7.0</v>
      </c>
      <c r="F205" s="108" t="s">
        <v>680</v>
      </c>
      <c r="G205" s="38">
        <v>5.2910052E-4</v>
      </c>
      <c r="H205" s="43">
        <v>536250.0</v>
      </c>
      <c r="I205" s="45">
        <v>283.73015385</v>
      </c>
      <c r="J205" s="114">
        <v>160735.0</v>
      </c>
      <c r="K205" s="115">
        <v>85.0</v>
      </c>
      <c r="L205" s="43">
        <v>580000.0</v>
      </c>
      <c r="M205" s="47">
        <v>306.8783016</v>
      </c>
      <c r="N205" s="43">
        <v>178408.6681547619</v>
      </c>
      <c r="O205" s="49">
        <v>94.39611909319196</v>
      </c>
      <c r="P205" s="51">
        <v>43801.0</v>
      </c>
      <c r="Q205" s="57" t="s">
        <v>130</v>
      </c>
      <c r="R205" s="57" t="s">
        <v>130</v>
      </c>
      <c r="S205" s="57" t="s">
        <v>130</v>
      </c>
      <c r="T205" s="57" t="s">
        <v>130</v>
      </c>
      <c r="U205" s="116" t="s">
        <v>130</v>
      </c>
    </row>
    <row r="206">
      <c r="A206" s="22">
        <v>204.0</v>
      </c>
      <c r="B206" s="83" t="s">
        <v>629</v>
      </c>
      <c r="C206" s="83" t="s">
        <v>630</v>
      </c>
      <c r="D206" s="84" t="s">
        <v>40</v>
      </c>
      <c r="E206" s="84">
        <v>4.0</v>
      </c>
      <c r="F206" s="105" t="s">
        <v>631</v>
      </c>
      <c r="G206" s="70">
        <v>0.026631158</v>
      </c>
      <c r="H206" s="72">
        <v>26083.333333333332</v>
      </c>
      <c r="I206" s="74">
        <v>694.6293711666666</v>
      </c>
      <c r="J206" s="72">
        <v>12083.333333333334</v>
      </c>
      <c r="K206" s="76">
        <v>321.79315916666667</v>
      </c>
      <c r="L206" s="72">
        <v>50083.333333333336</v>
      </c>
      <c r="M206" s="76">
        <v>1333.7771631666667</v>
      </c>
      <c r="N206" s="72">
        <v>4597.222222222223</v>
      </c>
      <c r="O206" s="77">
        <v>122.42935136111112</v>
      </c>
      <c r="P206" s="78">
        <v>43822.0</v>
      </c>
      <c r="Q206" s="85">
        <v>768.1564</v>
      </c>
      <c r="R206" s="79">
        <f t="shared" ref="R206:R207" si="40">I206-Q206</f>
        <v>-73.52702883</v>
      </c>
      <c r="S206" s="85">
        <v>127.15316166666666</v>
      </c>
      <c r="T206" s="79">
        <f>O206-S206</f>
        <v>-4.723810306</v>
      </c>
      <c r="U206" s="117">
        <v>195.0</v>
      </c>
    </row>
    <row r="207">
      <c r="A207" s="22">
        <v>205.0</v>
      </c>
      <c r="B207" s="88" t="s">
        <v>175</v>
      </c>
      <c r="C207" s="88" t="s">
        <v>176</v>
      </c>
      <c r="D207" s="89" t="s">
        <v>48</v>
      </c>
      <c r="E207" s="32">
        <v>21.0</v>
      </c>
      <c r="F207" s="108" t="s">
        <v>278</v>
      </c>
      <c r="G207" s="38">
        <v>1.0</v>
      </c>
      <c r="H207" s="43">
        <v>2466.6666666666665</v>
      </c>
      <c r="I207" s="45">
        <v>2466.6666666666665</v>
      </c>
      <c r="J207" s="43">
        <v>126.66666666666667</v>
      </c>
      <c r="K207" s="47">
        <v>126.66666666666667</v>
      </c>
      <c r="L207" s="43">
        <v>8333.333333333334</v>
      </c>
      <c r="M207" s="47">
        <v>8333.333333333334</v>
      </c>
      <c r="N207" s="43">
        <v>176.19047619047618</v>
      </c>
      <c r="O207" s="49">
        <v>176.19047619047618</v>
      </c>
      <c r="P207" s="51">
        <v>43822.0</v>
      </c>
      <c r="Q207" s="57">
        <v>22.17</v>
      </c>
      <c r="R207" s="57">
        <f t="shared" si="40"/>
        <v>2444.496667</v>
      </c>
      <c r="S207" s="57" t="s">
        <v>681</v>
      </c>
      <c r="T207" s="57" t="s">
        <v>130</v>
      </c>
      <c r="U207" s="112">
        <v>25.0</v>
      </c>
    </row>
    <row r="208">
      <c r="A208" s="22">
        <v>206.0</v>
      </c>
      <c r="B208" s="83" t="s">
        <v>682</v>
      </c>
      <c r="C208" s="83" t="s">
        <v>683</v>
      </c>
      <c r="D208" s="84" t="s">
        <v>40</v>
      </c>
      <c r="E208" s="84">
        <v>20.0</v>
      </c>
      <c r="F208" s="105" t="s">
        <v>684</v>
      </c>
      <c r="G208" s="70">
        <v>0.06666</v>
      </c>
      <c r="H208" s="106">
        <v>39997.64</v>
      </c>
      <c r="I208" s="118">
        <v>2666.2426824</v>
      </c>
      <c r="J208" s="106">
        <v>3767.35</v>
      </c>
      <c r="K208" s="77">
        <v>251.13155099999997</v>
      </c>
      <c r="L208" s="106">
        <v>225792.0</v>
      </c>
      <c r="M208" s="77">
        <v>15051.29472</v>
      </c>
      <c r="N208" s="106">
        <v>23863.620713006883</v>
      </c>
      <c r="O208" s="77">
        <v>1590.7489567290388</v>
      </c>
      <c r="P208" s="78">
        <v>43808.0</v>
      </c>
      <c r="Q208" s="119" t="s">
        <v>130</v>
      </c>
      <c r="R208" s="119" t="s">
        <v>130</v>
      </c>
      <c r="S208" s="119" t="s">
        <v>130</v>
      </c>
      <c r="T208" s="119" t="s">
        <v>130</v>
      </c>
      <c r="U208" s="120" t="s">
        <v>130</v>
      </c>
    </row>
    <row r="209">
      <c r="A209" s="121"/>
      <c r="B209" s="122"/>
      <c r="C209" s="123"/>
      <c r="D209" s="32"/>
      <c r="E209" s="32"/>
      <c r="F209" s="32"/>
      <c r="G209" s="32"/>
      <c r="H209" s="124"/>
      <c r="I209" s="32"/>
      <c r="J209" s="32"/>
      <c r="K209" s="49"/>
      <c r="L209" s="32"/>
      <c r="M209" s="32"/>
      <c r="N209" s="32"/>
      <c r="O209" s="32"/>
      <c r="P209" s="34"/>
      <c r="Q209" s="125"/>
    </row>
    <row r="210">
      <c r="A210" s="121"/>
      <c r="B210" s="121"/>
      <c r="D210" s="126"/>
      <c r="E210" s="126"/>
      <c r="F210" s="126"/>
      <c r="G210" s="126"/>
      <c r="H210" s="126"/>
      <c r="J210" s="126"/>
      <c r="K210" s="127"/>
      <c r="L210" s="126"/>
      <c r="M210" s="126"/>
      <c r="N210" s="126"/>
      <c r="P210" s="128"/>
      <c r="Q210" s="125"/>
    </row>
    <row r="211">
      <c r="A211" s="121"/>
      <c r="B211" s="121"/>
      <c r="D211" s="126"/>
      <c r="E211" s="126"/>
      <c r="F211" s="126"/>
      <c r="G211" s="126"/>
      <c r="H211" s="126"/>
      <c r="J211" s="126"/>
      <c r="K211" s="127"/>
      <c r="L211" s="126"/>
      <c r="M211" s="126"/>
      <c r="N211" s="126"/>
      <c r="P211" s="128"/>
      <c r="Q211" s="125"/>
    </row>
    <row r="212">
      <c r="A212" s="121"/>
      <c r="B212" s="121"/>
      <c r="D212" s="126"/>
      <c r="E212" s="126"/>
      <c r="F212" s="126"/>
      <c r="G212" s="126"/>
      <c r="H212" s="126"/>
      <c r="J212" s="126"/>
      <c r="K212" s="127"/>
      <c r="L212" s="126"/>
      <c r="M212" s="126"/>
      <c r="N212" s="126"/>
      <c r="P212" s="128"/>
      <c r="Q212" s="125"/>
    </row>
    <row r="213">
      <c r="A213" s="121"/>
      <c r="B213" s="121"/>
      <c r="D213" s="126"/>
      <c r="E213" s="126"/>
      <c r="F213" s="126"/>
      <c r="G213" s="126"/>
      <c r="H213" s="126"/>
      <c r="J213" s="126"/>
      <c r="K213" s="127"/>
      <c r="L213" s="126"/>
      <c r="M213" s="126"/>
      <c r="N213" s="126"/>
      <c r="P213" s="128"/>
      <c r="Q213" s="129"/>
    </row>
    <row r="214">
      <c r="A214" s="121"/>
      <c r="B214" s="121"/>
      <c r="D214" s="126"/>
      <c r="E214" s="126"/>
      <c r="F214" s="126"/>
      <c r="G214" s="126"/>
      <c r="H214" s="126"/>
      <c r="J214" s="126"/>
      <c r="K214" s="127"/>
      <c r="L214" s="126"/>
      <c r="M214" s="126"/>
      <c r="N214" s="126"/>
      <c r="P214" s="128"/>
      <c r="Q214" s="125"/>
    </row>
    <row r="215">
      <c r="A215" s="121"/>
      <c r="B215" s="121"/>
      <c r="D215" s="126"/>
      <c r="E215" s="126"/>
      <c r="F215" s="126"/>
      <c r="G215" s="126"/>
      <c r="H215" s="126"/>
      <c r="J215" s="126"/>
      <c r="K215" s="127"/>
      <c r="L215" s="126"/>
      <c r="M215" s="126"/>
      <c r="N215" s="126"/>
      <c r="P215" s="128"/>
      <c r="Q215" s="125"/>
    </row>
    <row r="216">
      <c r="A216" s="121"/>
      <c r="B216" s="121"/>
      <c r="D216" s="126"/>
      <c r="E216" s="126"/>
      <c r="F216" s="126"/>
      <c r="G216" s="126"/>
      <c r="H216" s="126"/>
      <c r="J216" s="126"/>
      <c r="K216" s="127"/>
      <c r="L216" s="126"/>
      <c r="M216" s="126"/>
      <c r="N216" s="126"/>
      <c r="P216" s="128"/>
      <c r="Q216" s="125"/>
    </row>
    <row r="217">
      <c r="A217" s="121"/>
      <c r="B217" s="121"/>
      <c r="D217" s="126"/>
      <c r="E217" s="126"/>
      <c r="F217" s="126"/>
      <c r="G217" s="126"/>
      <c r="H217" s="126"/>
      <c r="J217" s="126"/>
      <c r="K217" s="127"/>
      <c r="L217" s="126"/>
      <c r="M217" s="126"/>
      <c r="N217" s="126"/>
      <c r="P217" s="128"/>
      <c r="Q217" s="125"/>
    </row>
    <row r="218">
      <c r="A218" s="121"/>
      <c r="B218" s="121"/>
      <c r="D218" s="126"/>
      <c r="E218" s="126"/>
      <c r="F218" s="126"/>
      <c r="G218" s="126"/>
      <c r="H218" s="126"/>
      <c r="J218" s="126"/>
      <c r="K218" s="127"/>
      <c r="L218" s="126"/>
      <c r="M218" s="126"/>
      <c r="N218" s="126"/>
      <c r="P218" s="128"/>
      <c r="Q218" s="125"/>
    </row>
    <row r="219">
      <c r="A219" s="121"/>
      <c r="B219" s="121"/>
      <c r="D219" s="126"/>
      <c r="E219" s="126"/>
      <c r="F219" s="126"/>
      <c r="G219" s="126"/>
      <c r="H219" s="126"/>
      <c r="J219" s="126"/>
      <c r="K219" s="126"/>
      <c r="L219" s="126"/>
      <c r="M219" s="126"/>
      <c r="N219" s="126"/>
      <c r="P219" s="128"/>
      <c r="Q219" s="125"/>
    </row>
    <row r="220">
      <c r="A220" s="121"/>
      <c r="B220" s="121"/>
      <c r="D220" s="126"/>
      <c r="E220" s="126"/>
      <c r="F220" s="126"/>
      <c r="G220" s="126"/>
      <c r="H220" s="126"/>
      <c r="J220" s="126"/>
      <c r="K220" s="126"/>
      <c r="L220" s="126"/>
      <c r="M220" s="126"/>
      <c r="N220" s="126"/>
      <c r="P220" s="128"/>
      <c r="Q220" s="129"/>
    </row>
    <row r="221">
      <c r="A221" s="121"/>
      <c r="B221" s="121"/>
      <c r="D221" s="126"/>
      <c r="E221" s="126"/>
      <c r="F221" s="126"/>
      <c r="G221" s="126"/>
      <c r="H221" s="126"/>
      <c r="J221" s="126"/>
      <c r="K221" s="126"/>
      <c r="L221" s="126"/>
      <c r="M221" s="126"/>
      <c r="N221" s="126"/>
      <c r="P221" s="128"/>
      <c r="Q221" s="125"/>
    </row>
    <row r="222">
      <c r="A222" s="121"/>
      <c r="B222" s="121"/>
      <c r="D222" s="126"/>
      <c r="E222" s="126"/>
      <c r="F222" s="126"/>
      <c r="G222" s="126"/>
      <c r="H222" s="126"/>
      <c r="J222" s="126"/>
      <c r="K222" s="126"/>
      <c r="L222" s="126"/>
      <c r="M222" s="126"/>
      <c r="N222" s="126"/>
      <c r="P222" s="128"/>
      <c r="Q222" s="125"/>
    </row>
    <row r="223">
      <c r="A223" s="121"/>
      <c r="B223" s="121"/>
      <c r="D223" s="126"/>
      <c r="E223" s="126"/>
      <c r="F223" s="126"/>
      <c r="G223" s="126"/>
      <c r="H223" s="126"/>
      <c r="J223" s="126"/>
      <c r="K223" s="126"/>
      <c r="L223" s="126"/>
      <c r="M223" s="126"/>
      <c r="N223" s="126"/>
      <c r="P223" s="128"/>
      <c r="Q223" s="125"/>
    </row>
    <row r="224">
      <c r="A224" s="121"/>
      <c r="B224" s="121"/>
      <c r="D224" s="126"/>
      <c r="E224" s="126"/>
      <c r="F224" s="126"/>
      <c r="G224" s="126"/>
      <c r="H224" s="126"/>
      <c r="J224" s="126"/>
      <c r="K224" s="126"/>
      <c r="L224" s="126"/>
      <c r="M224" s="126"/>
      <c r="N224" s="126"/>
      <c r="P224" s="128"/>
      <c r="Q224" s="125"/>
    </row>
    <row r="225">
      <c r="A225" s="121"/>
      <c r="B225" s="121"/>
      <c r="D225" s="126"/>
      <c r="E225" s="126"/>
      <c r="F225" s="126"/>
      <c r="G225" s="126"/>
      <c r="H225" s="126"/>
      <c r="J225" s="126"/>
      <c r="K225" s="126"/>
      <c r="L225" s="126"/>
      <c r="M225" s="126"/>
      <c r="N225" s="126"/>
      <c r="P225" s="128"/>
      <c r="Q225" s="125"/>
    </row>
    <row r="226">
      <c r="A226" s="121"/>
      <c r="B226" s="121"/>
      <c r="D226" s="126"/>
      <c r="E226" s="126"/>
      <c r="F226" s="126"/>
      <c r="G226" s="126"/>
      <c r="H226" s="126"/>
      <c r="J226" s="126"/>
      <c r="K226" s="126"/>
      <c r="L226" s="126"/>
      <c r="M226" s="126"/>
      <c r="N226" s="126"/>
      <c r="P226" s="128"/>
      <c r="Q226" s="125"/>
    </row>
    <row r="227">
      <c r="A227" s="121"/>
      <c r="B227" s="121"/>
      <c r="D227" s="126"/>
      <c r="E227" s="126"/>
      <c r="F227" s="126"/>
      <c r="G227" s="126"/>
      <c r="H227" s="126"/>
      <c r="J227" s="126"/>
      <c r="K227" s="126"/>
      <c r="L227" s="126"/>
      <c r="M227" s="126"/>
      <c r="N227" s="126"/>
      <c r="P227" s="128"/>
      <c r="Q227" s="125"/>
    </row>
    <row r="228">
      <c r="A228" s="121"/>
      <c r="B228" s="121"/>
      <c r="D228" s="126"/>
      <c r="E228" s="126"/>
      <c r="F228" s="126"/>
      <c r="G228" s="126"/>
      <c r="H228" s="126"/>
      <c r="J228" s="126"/>
      <c r="K228" s="126"/>
      <c r="L228" s="126"/>
      <c r="M228" s="126"/>
      <c r="N228" s="126"/>
      <c r="P228" s="128"/>
      <c r="Q228" s="125"/>
    </row>
    <row r="229">
      <c r="A229" s="121"/>
      <c r="B229" s="121"/>
      <c r="D229" s="126"/>
      <c r="E229" s="126"/>
      <c r="F229" s="126"/>
      <c r="G229" s="126"/>
      <c r="H229" s="126"/>
      <c r="J229" s="126"/>
      <c r="K229" s="126"/>
      <c r="L229" s="126"/>
      <c r="M229" s="126"/>
      <c r="N229" s="126"/>
      <c r="P229" s="128"/>
      <c r="Q229" s="125"/>
    </row>
    <row r="230">
      <c r="A230" s="121"/>
      <c r="B230" s="121"/>
      <c r="D230" s="126"/>
      <c r="E230" s="126"/>
      <c r="F230" s="126"/>
      <c r="G230" s="126"/>
      <c r="H230" s="126"/>
      <c r="J230" s="126"/>
      <c r="K230" s="126"/>
      <c r="L230" s="126"/>
      <c r="M230" s="126"/>
      <c r="N230" s="126"/>
      <c r="P230" s="128"/>
      <c r="Q230" s="125"/>
    </row>
    <row r="231">
      <c r="A231" s="121"/>
      <c r="B231" s="121"/>
      <c r="D231" s="126"/>
      <c r="E231" s="126"/>
      <c r="F231" s="126"/>
      <c r="G231" s="126"/>
      <c r="H231" s="126"/>
      <c r="J231" s="126"/>
      <c r="K231" s="126"/>
      <c r="L231" s="126"/>
      <c r="M231" s="126"/>
      <c r="N231" s="126"/>
      <c r="P231" s="128"/>
      <c r="Q231" s="125"/>
    </row>
    <row r="232">
      <c r="A232" s="121"/>
      <c r="B232" s="121"/>
      <c r="D232" s="126"/>
      <c r="E232" s="126"/>
      <c r="F232" s="126"/>
      <c r="G232" s="126"/>
      <c r="H232" s="126"/>
      <c r="J232" s="126"/>
      <c r="K232" s="126"/>
      <c r="L232" s="126"/>
      <c r="M232" s="126"/>
      <c r="N232" s="126"/>
      <c r="P232" s="128"/>
      <c r="Q232" s="129"/>
    </row>
    <row r="233">
      <c r="A233" s="121"/>
      <c r="B233" s="121"/>
      <c r="D233" s="126"/>
      <c r="E233" s="126"/>
      <c r="F233" s="126"/>
      <c r="G233" s="126"/>
      <c r="H233" s="126"/>
      <c r="J233" s="126"/>
      <c r="K233" s="126"/>
      <c r="L233" s="126"/>
      <c r="M233" s="126"/>
      <c r="N233" s="126"/>
      <c r="P233" s="128"/>
      <c r="Q233" s="125"/>
    </row>
    <row r="234">
      <c r="A234" s="121"/>
      <c r="B234" s="121"/>
      <c r="D234" s="126"/>
      <c r="E234" s="126"/>
      <c r="F234" s="126"/>
      <c r="G234" s="126"/>
      <c r="H234" s="126"/>
      <c r="J234" s="126"/>
      <c r="K234" s="126"/>
      <c r="L234" s="126"/>
      <c r="M234" s="126"/>
      <c r="N234" s="126"/>
      <c r="P234" s="128"/>
      <c r="Q234" s="125"/>
    </row>
    <row r="235">
      <c r="A235" s="121"/>
      <c r="B235" s="121"/>
      <c r="D235" s="126"/>
      <c r="E235" s="126"/>
      <c r="F235" s="126"/>
      <c r="G235" s="126"/>
      <c r="H235" s="126"/>
      <c r="J235" s="126"/>
      <c r="K235" s="126"/>
      <c r="L235" s="126"/>
      <c r="M235" s="126"/>
      <c r="N235" s="126"/>
      <c r="P235" s="128"/>
      <c r="Q235" s="125"/>
    </row>
    <row r="236">
      <c r="A236" s="121"/>
      <c r="B236" s="121"/>
      <c r="D236" s="126"/>
      <c r="E236" s="126"/>
      <c r="F236" s="126"/>
      <c r="G236" s="126"/>
      <c r="H236" s="126"/>
      <c r="J236" s="126"/>
      <c r="K236" s="126"/>
      <c r="L236" s="126"/>
      <c r="M236" s="126"/>
      <c r="N236" s="126"/>
      <c r="P236" s="128"/>
      <c r="Q236" s="125"/>
    </row>
    <row r="237">
      <c r="A237" s="121"/>
      <c r="B237" s="121"/>
      <c r="D237" s="126"/>
      <c r="E237" s="126"/>
      <c r="F237" s="126"/>
      <c r="G237" s="126"/>
      <c r="H237" s="126"/>
      <c r="J237" s="126"/>
      <c r="K237" s="126"/>
      <c r="L237" s="126"/>
      <c r="M237" s="126"/>
      <c r="N237" s="126"/>
      <c r="P237" s="128"/>
      <c r="Q237" s="125"/>
    </row>
    <row r="238">
      <c r="A238" s="121"/>
      <c r="B238" s="121"/>
      <c r="D238" s="126"/>
      <c r="E238" s="126"/>
      <c r="F238" s="126"/>
      <c r="G238" s="126"/>
      <c r="H238" s="126"/>
      <c r="J238" s="126"/>
      <c r="K238" s="126"/>
      <c r="L238" s="126"/>
      <c r="M238" s="126"/>
      <c r="N238" s="126"/>
      <c r="P238" s="128"/>
      <c r="Q238" s="125"/>
    </row>
    <row r="239">
      <c r="A239" s="121"/>
      <c r="B239" s="121"/>
      <c r="D239" s="126"/>
      <c r="E239" s="126"/>
      <c r="F239" s="126"/>
      <c r="G239" s="126"/>
      <c r="H239" s="126"/>
      <c r="J239" s="126"/>
      <c r="K239" s="126"/>
      <c r="L239" s="126"/>
      <c r="M239" s="126"/>
      <c r="N239" s="126"/>
      <c r="P239" s="128"/>
      <c r="Q239" s="125"/>
    </row>
    <row r="240">
      <c r="A240" s="121"/>
      <c r="B240" s="121"/>
      <c r="D240" s="126"/>
      <c r="E240" s="126"/>
      <c r="F240" s="126"/>
      <c r="G240" s="126"/>
      <c r="H240" s="126"/>
      <c r="J240" s="126"/>
      <c r="K240" s="126"/>
      <c r="L240" s="126"/>
      <c r="M240" s="126"/>
      <c r="N240" s="126"/>
      <c r="P240" s="128"/>
      <c r="Q240" s="125"/>
    </row>
    <row r="241">
      <c r="A241" s="121"/>
      <c r="B241" s="121"/>
      <c r="D241" s="126"/>
      <c r="E241" s="126"/>
      <c r="F241" s="126"/>
      <c r="G241" s="126"/>
      <c r="H241" s="126"/>
      <c r="J241" s="126"/>
      <c r="K241" s="126"/>
      <c r="L241" s="126"/>
      <c r="M241" s="126"/>
      <c r="N241" s="126"/>
      <c r="P241" s="128"/>
      <c r="Q241" s="125"/>
    </row>
    <row r="242">
      <c r="A242" s="121"/>
      <c r="B242" s="121"/>
      <c r="D242" s="126"/>
      <c r="E242" s="126"/>
      <c r="F242" s="126"/>
      <c r="G242" s="126"/>
      <c r="H242" s="126"/>
      <c r="J242" s="126"/>
      <c r="K242" s="126"/>
      <c r="L242" s="126"/>
      <c r="M242" s="126"/>
      <c r="N242" s="126"/>
      <c r="P242" s="128"/>
      <c r="Q242" s="125"/>
    </row>
    <row r="243">
      <c r="A243" s="121"/>
      <c r="B243" s="121"/>
      <c r="D243" s="126"/>
      <c r="E243" s="126"/>
      <c r="F243" s="126"/>
      <c r="G243" s="126"/>
      <c r="H243" s="126"/>
      <c r="J243" s="126"/>
      <c r="K243" s="126"/>
      <c r="L243" s="126"/>
      <c r="M243" s="126"/>
      <c r="N243" s="126"/>
      <c r="P243" s="128"/>
      <c r="Q243" s="125"/>
    </row>
    <row r="244">
      <c r="A244" s="121"/>
      <c r="B244" s="121"/>
      <c r="D244" s="126"/>
      <c r="E244" s="126"/>
      <c r="F244" s="126"/>
      <c r="G244" s="126"/>
      <c r="H244" s="126"/>
      <c r="J244" s="126"/>
      <c r="K244" s="126"/>
      <c r="L244" s="126"/>
      <c r="M244" s="126"/>
      <c r="N244" s="126"/>
      <c r="P244" s="128"/>
      <c r="Q244" s="125"/>
    </row>
    <row r="245">
      <c r="A245" s="121"/>
      <c r="B245" s="121"/>
      <c r="D245" s="126"/>
      <c r="E245" s="126"/>
      <c r="F245" s="126"/>
      <c r="G245" s="126"/>
      <c r="H245" s="126"/>
      <c r="J245" s="126"/>
      <c r="K245" s="126"/>
      <c r="L245" s="126"/>
      <c r="M245" s="126"/>
      <c r="N245" s="126"/>
      <c r="P245" s="128"/>
    </row>
    <row r="246">
      <c r="A246" s="121"/>
      <c r="B246" s="121"/>
      <c r="D246" s="126"/>
      <c r="E246" s="126"/>
      <c r="F246" s="126"/>
      <c r="G246" s="126"/>
      <c r="H246" s="126"/>
      <c r="J246" s="126"/>
      <c r="K246" s="126"/>
      <c r="L246" s="126"/>
      <c r="M246" s="126"/>
      <c r="N246" s="126"/>
      <c r="P246" s="128"/>
    </row>
    <row r="247">
      <c r="A247" s="121"/>
      <c r="B247" s="121"/>
      <c r="D247" s="126"/>
      <c r="E247" s="126"/>
      <c r="F247" s="126"/>
      <c r="G247" s="126"/>
      <c r="H247" s="126"/>
      <c r="J247" s="126"/>
      <c r="K247" s="126"/>
      <c r="L247" s="126"/>
      <c r="M247" s="126"/>
      <c r="N247" s="126"/>
      <c r="P247" s="128"/>
    </row>
    <row r="248">
      <c r="A248" s="121"/>
      <c r="B248" s="121"/>
      <c r="D248" s="126"/>
      <c r="E248" s="126"/>
      <c r="F248" s="126"/>
      <c r="G248" s="126"/>
      <c r="H248" s="126"/>
      <c r="J248" s="126"/>
      <c r="K248" s="126"/>
      <c r="L248" s="126"/>
      <c r="M248" s="126"/>
      <c r="N248" s="126"/>
      <c r="P248" s="128"/>
    </row>
    <row r="249">
      <c r="A249" s="121"/>
      <c r="B249" s="121"/>
      <c r="D249" s="126"/>
      <c r="E249" s="126"/>
      <c r="F249" s="126"/>
      <c r="G249" s="126"/>
      <c r="H249" s="126"/>
      <c r="J249" s="126"/>
      <c r="K249" s="126"/>
      <c r="L249" s="126"/>
      <c r="M249" s="126"/>
      <c r="N249" s="126"/>
      <c r="P249" s="128"/>
    </row>
    <row r="250">
      <c r="A250" s="121"/>
      <c r="B250" s="121"/>
      <c r="D250" s="126"/>
      <c r="E250" s="126"/>
      <c r="F250" s="126"/>
      <c r="G250" s="126"/>
      <c r="H250" s="126"/>
      <c r="J250" s="126"/>
      <c r="K250" s="126"/>
      <c r="L250" s="126"/>
      <c r="M250" s="126"/>
      <c r="N250" s="126"/>
      <c r="P250" s="128"/>
    </row>
    <row r="251">
      <c r="A251" s="121"/>
      <c r="B251" s="121"/>
      <c r="D251" s="126"/>
      <c r="E251" s="126"/>
      <c r="F251" s="126"/>
      <c r="G251" s="126"/>
      <c r="H251" s="126"/>
      <c r="J251" s="126"/>
      <c r="K251" s="126"/>
      <c r="L251" s="126"/>
      <c r="M251" s="126"/>
      <c r="N251" s="126"/>
      <c r="P251" s="128"/>
    </row>
    <row r="252">
      <c r="A252" s="121"/>
      <c r="B252" s="121"/>
      <c r="D252" s="126"/>
      <c r="E252" s="126"/>
      <c r="F252" s="126"/>
      <c r="G252" s="126"/>
      <c r="H252" s="126"/>
      <c r="J252" s="126"/>
      <c r="K252" s="126"/>
      <c r="L252" s="126"/>
      <c r="M252" s="126"/>
      <c r="N252" s="126"/>
      <c r="P252" s="128"/>
    </row>
    <row r="253">
      <c r="A253" s="121"/>
      <c r="B253" s="121"/>
      <c r="D253" s="126"/>
      <c r="E253" s="126"/>
      <c r="F253" s="126"/>
      <c r="G253" s="126"/>
      <c r="H253" s="126"/>
      <c r="J253" s="126"/>
      <c r="K253" s="126"/>
      <c r="L253" s="126"/>
      <c r="M253" s="126"/>
      <c r="N253" s="126"/>
      <c r="P253" s="128"/>
    </row>
    <row r="254">
      <c r="A254" s="121"/>
      <c r="B254" s="121"/>
      <c r="D254" s="126"/>
      <c r="E254" s="126"/>
      <c r="F254" s="126"/>
      <c r="G254" s="126"/>
      <c r="H254" s="126"/>
      <c r="J254" s="126"/>
      <c r="K254" s="126"/>
      <c r="L254" s="126"/>
      <c r="M254" s="126"/>
      <c r="N254" s="126"/>
      <c r="P254" s="128"/>
    </row>
    <row r="255">
      <c r="A255" s="121"/>
      <c r="B255" s="121"/>
      <c r="D255" s="126"/>
      <c r="E255" s="126"/>
      <c r="F255" s="126"/>
      <c r="G255" s="126"/>
      <c r="H255" s="126"/>
      <c r="J255" s="126"/>
      <c r="K255" s="126"/>
      <c r="L255" s="126"/>
      <c r="M255" s="126"/>
      <c r="N255" s="126"/>
      <c r="P255" s="128"/>
    </row>
    <row r="256">
      <c r="A256" s="121"/>
      <c r="B256" s="121"/>
      <c r="D256" s="126"/>
      <c r="E256" s="126"/>
      <c r="F256" s="126"/>
      <c r="G256" s="126"/>
      <c r="H256" s="126"/>
      <c r="J256" s="126"/>
      <c r="K256" s="126"/>
      <c r="L256" s="126"/>
      <c r="M256" s="126"/>
      <c r="N256" s="126"/>
      <c r="P256" s="128"/>
    </row>
    <row r="257">
      <c r="A257" s="121"/>
      <c r="B257" s="121"/>
      <c r="D257" s="126"/>
      <c r="E257" s="126"/>
      <c r="F257" s="126"/>
      <c r="G257" s="126"/>
      <c r="H257" s="126"/>
      <c r="J257" s="126"/>
      <c r="K257" s="126"/>
      <c r="L257" s="126"/>
      <c r="M257" s="126"/>
      <c r="N257" s="126"/>
      <c r="P257" s="128"/>
    </row>
    <row r="258">
      <c r="A258" s="121"/>
      <c r="B258" s="121"/>
      <c r="D258" s="126"/>
      <c r="E258" s="126"/>
      <c r="F258" s="126"/>
      <c r="G258" s="126"/>
      <c r="H258" s="126"/>
      <c r="J258" s="126"/>
      <c r="K258" s="126"/>
      <c r="L258" s="126"/>
      <c r="M258" s="126"/>
      <c r="N258" s="126"/>
      <c r="P258" s="128"/>
    </row>
    <row r="259">
      <c r="A259" s="121"/>
      <c r="B259" s="121"/>
      <c r="D259" s="126"/>
      <c r="E259" s="126"/>
      <c r="F259" s="126"/>
      <c r="G259" s="126"/>
      <c r="H259" s="126"/>
      <c r="J259" s="126"/>
      <c r="K259" s="126"/>
      <c r="L259" s="126"/>
      <c r="M259" s="126"/>
      <c r="N259" s="126"/>
      <c r="P259" s="128"/>
    </row>
    <row r="260">
      <c r="A260" s="121"/>
      <c r="B260" s="121"/>
      <c r="D260" s="126"/>
      <c r="E260" s="126"/>
      <c r="F260" s="126"/>
      <c r="G260" s="126"/>
      <c r="H260" s="126"/>
      <c r="J260" s="126"/>
      <c r="K260" s="126"/>
      <c r="L260" s="126"/>
      <c r="M260" s="126"/>
      <c r="N260" s="126"/>
      <c r="P260" s="128"/>
    </row>
    <row r="261">
      <c r="A261" s="121"/>
      <c r="B261" s="121"/>
      <c r="D261" s="126"/>
      <c r="E261" s="126"/>
      <c r="F261" s="126"/>
      <c r="G261" s="126"/>
      <c r="H261" s="126"/>
      <c r="J261" s="126"/>
      <c r="K261" s="126"/>
      <c r="L261" s="126"/>
      <c r="M261" s="126"/>
      <c r="N261" s="126"/>
      <c r="P261" s="128"/>
    </row>
    <row r="262">
      <c r="A262" s="121"/>
      <c r="B262" s="121"/>
      <c r="D262" s="126"/>
      <c r="E262" s="126"/>
      <c r="F262" s="126"/>
      <c r="G262" s="126"/>
      <c r="H262" s="126"/>
      <c r="J262" s="126"/>
      <c r="K262" s="126"/>
      <c r="L262" s="126"/>
      <c r="M262" s="126"/>
      <c r="N262" s="126"/>
      <c r="P262" s="128"/>
    </row>
    <row r="263">
      <c r="A263" s="121"/>
      <c r="B263" s="121"/>
      <c r="D263" s="126"/>
      <c r="E263" s="126"/>
      <c r="F263" s="126"/>
      <c r="G263" s="126"/>
      <c r="H263" s="126"/>
      <c r="J263" s="126"/>
      <c r="K263" s="126"/>
      <c r="L263" s="126"/>
      <c r="M263" s="126"/>
      <c r="N263" s="126"/>
      <c r="P263" s="128"/>
    </row>
    <row r="264">
      <c r="A264" s="121"/>
      <c r="B264" s="121"/>
      <c r="D264" s="126"/>
      <c r="E264" s="126"/>
      <c r="F264" s="126"/>
      <c r="G264" s="126"/>
      <c r="H264" s="126"/>
      <c r="J264" s="126"/>
      <c r="K264" s="126"/>
      <c r="L264" s="126"/>
      <c r="M264" s="126"/>
      <c r="N264" s="126"/>
      <c r="P264" s="128"/>
    </row>
    <row r="265">
      <c r="A265" s="121"/>
      <c r="B265" s="121"/>
      <c r="D265" s="126"/>
      <c r="E265" s="126"/>
      <c r="F265" s="126"/>
      <c r="G265" s="126"/>
      <c r="H265" s="126"/>
      <c r="J265" s="126"/>
      <c r="K265" s="126"/>
      <c r="L265" s="126"/>
      <c r="M265" s="126"/>
      <c r="N265" s="126"/>
      <c r="P265" s="128"/>
    </row>
    <row r="266">
      <c r="A266" s="121"/>
      <c r="B266" s="121"/>
      <c r="D266" s="126"/>
      <c r="E266" s="126"/>
      <c r="F266" s="126"/>
      <c r="G266" s="126"/>
      <c r="H266" s="126"/>
      <c r="J266" s="126"/>
      <c r="K266" s="126"/>
      <c r="L266" s="126"/>
      <c r="M266" s="126"/>
      <c r="N266" s="126"/>
      <c r="P266" s="128"/>
    </row>
    <row r="267">
      <c r="A267" s="121"/>
      <c r="B267" s="121"/>
      <c r="D267" s="126"/>
      <c r="E267" s="126"/>
      <c r="F267" s="126"/>
      <c r="G267" s="126"/>
      <c r="H267" s="126"/>
      <c r="J267" s="126"/>
      <c r="K267" s="126"/>
      <c r="L267" s="126"/>
      <c r="M267" s="126"/>
      <c r="N267" s="126"/>
      <c r="P267" s="128"/>
    </row>
    <row r="268">
      <c r="A268" s="121"/>
      <c r="B268" s="121"/>
      <c r="D268" s="126"/>
      <c r="E268" s="126"/>
      <c r="F268" s="126"/>
      <c r="G268" s="126"/>
      <c r="H268" s="126"/>
      <c r="J268" s="126"/>
      <c r="K268" s="126"/>
      <c r="L268" s="126"/>
      <c r="M268" s="126"/>
      <c r="N268" s="126"/>
      <c r="P268" s="128"/>
    </row>
    <row r="269">
      <c r="A269" s="121"/>
      <c r="B269" s="121"/>
      <c r="D269" s="126"/>
      <c r="E269" s="126"/>
      <c r="F269" s="126"/>
      <c r="G269" s="126"/>
      <c r="H269" s="126"/>
      <c r="J269" s="126"/>
      <c r="K269" s="126"/>
      <c r="L269" s="126"/>
      <c r="M269" s="126"/>
      <c r="N269" s="126"/>
      <c r="P269" s="128"/>
    </row>
    <row r="270">
      <c r="A270" s="121"/>
      <c r="B270" s="121"/>
      <c r="D270" s="126"/>
      <c r="E270" s="126"/>
      <c r="F270" s="126"/>
      <c r="G270" s="126"/>
      <c r="H270" s="126"/>
      <c r="J270" s="126"/>
      <c r="K270" s="126"/>
      <c r="L270" s="126"/>
      <c r="M270" s="126"/>
      <c r="N270" s="126"/>
      <c r="P270" s="128"/>
    </row>
    <row r="271">
      <c r="A271" s="121"/>
      <c r="B271" s="121"/>
      <c r="D271" s="126"/>
      <c r="E271" s="126"/>
      <c r="F271" s="126"/>
      <c r="G271" s="126"/>
      <c r="H271" s="126"/>
      <c r="J271" s="126"/>
      <c r="K271" s="126"/>
      <c r="L271" s="126"/>
      <c r="M271" s="126"/>
      <c r="N271" s="126"/>
      <c r="P271" s="128"/>
    </row>
    <row r="272">
      <c r="A272" s="121"/>
      <c r="B272" s="121"/>
      <c r="D272" s="126"/>
      <c r="E272" s="126"/>
      <c r="F272" s="126"/>
      <c r="G272" s="126"/>
      <c r="H272" s="126"/>
      <c r="J272" s="126"/>
      <c r="K272" s="126"/>
      <c r="L272" s="126"/>
      <c r="M272" s="126"/>
      <c r="N272" s="126"/>
      <c r="P272" s="128"/>
    </row>
    <row r="273">
      <c r="A273" s="121"/>
      <c r="B273" s="121"/>
      <c r="D273" s="126"/>
      <c r="E273" s="126"/>
      <c r="F273" s="126"/>
      <c r="G273" s="126"/>
      <c r="H273" s="126"/>
      <c r="J273" s="126"/>
      <c r="K273" s="126"/>
      <c r="L273" s="126"/>
      <c r="M273" s="126"/>
      <c r="N273" s="126"/>
      <c r="P273" s="128"/>
    </row>
    <row r="274">
      <c r="A274" s="121"/>
      <c r="B274" s="121"/>
      <c r="D274" s="126"/>
      <c r="E274" s="126"/>
      <c r="F274" s="126"/>
      <c r="G274" s="126"/>
      <c r="H274" s="126"/>
      <c r="J274" s="126"/>
      <c r="K274" s="126"/>
      <c r="L274" s="126"/>
      <c r="M274" s="126"/>
      <c r="N274" s="126"/>
      <c r="P274" s="128"/>
    </row>
    <row r="275">
      <c r="A275" s="121"/>
      <c r="B275" s="121"/>
      <c r="D275" s="126"/>
      <c r="E275" s="126"/>
      <c r="F275" s="126"/>
      <c r="G275" s="126"/>
      <c r="H275" s="126"/>
      <c r="J275" s="126"/>
      <c r="K275" s="126"/>
      <c r="L275" s="126"/>
      <c r="M275" s="126"/>
      <c r="N275" s="126"/>
      <c r="P275" s="128"/>
    </row>
    <row r="276">
      <c r="A276" s="121"/>
      <c r="B276" s="121"/>
      <c r="D276" s="126"/>
      <c r="E276" s="126"/>
      <c r="F276" s="126"/>
      <c r="G276" s="126"/>
      <c r="H276" s="126"/>
      <c r="J276" s="126"/>
      <c r="K276" s="126"/>
      <c r="L276" s="126"/>
      <c r="M276" s="126"/>
      <c r="N276" s="126"/>
      <c r="P276" s="128"/>
    </row>
    <row r="277">
      <c r="A277" s="121"/>
      <c r="B277" s="121"/>
      <c r="D277" s="126"/>
      <c r="E277" s="126"/>
      <c r="F277" s="126"/>
      <c r="G277" s="126"/>
      <c r="H277" s="126"/>
      <c r="J277" s="126"/>
      <c r="K277" s="126"/>
      <c r="L277" s="126"/>
      <c r="M277" s="126"/>
      <c r="N277" s="126"/>
      <c r="P277" s="128"/>
    </row>
    <row r="278">
      <c r="A278" s="121"/>
      <c r="B278" s="121"/>
      <c r="D278" s="126"/>
      <c r="E278" s="126"/>
      <c r="F278" s="126"/>
      <c r="G278" s="126"/>
      <c r="H278" s="126"/>
      <c r="J278" s="126"/>
      <c r="K278" s="126"/>
      <c r="L278" s="126"/>
      <c r="M278" s="126"/>
      <c r="N278" s="126"/>
      <c r="P278" s="128"/>
    </row>
    <row r="279">
      <c r="A279" s="121"/>
      <c r="B279" s="121"/>
      <c r="D279" s="126"/>
      <c r="E279" s="126"/>
      <c r="F279" s="126"/>
      <c r="G279" s="126"/>
      <c r="H279" s="126"/>
      <c r="J279" s="126"/>
      <c r="K279" s="126"/>
      <c r="L279" s="126"/>
      <c r="M279" s="126"/>
      <c r="N279" s="126"/>
      <c r="P279" s="128"/>
    </row>
    <row r="280">
      <c r="A280" s="121"/>
      <c r="B280" s="121"/>
      <c r="D280" s="126"/>
      <c r="E280" s="126"/>
      <c r="F280" s="126"/>
      <c r="G280" s="126"/>
      <c r="H280" s="126"/>
      <c r="J280" s="126"/>
      <c r="K280" s="126"/>
      <c r="L280" s="126"/>
      <c r="M280" s="126"/>
      <c r="N280" s="126"/>
      <c r="P280" s="128"/>
    </row>
    <row r="281">
      <c r="A281" s="121"/>
      <c r="B281" s="121"/>
      <c r="D281" s="126"/>
      <c r="E281" s="126"/>
      <c r="F281" s="126"/>
      <c r="G281" s="126"/>
      <c r="H281" s="126"/>
      <c r="J281" s="126"/>
      <c r="K281" s="126"/>
      <c r="L281" s="126"/>
      <c r="M281" s="126"/>
      <c r="N281" s="126"/>
      <c r="P281" s="128"/>
    </row>
    <row r="282">
      <c r="A282" s="121"/>
      <c r="D282" s="126"/>
      <c r="E282" s="126"/>
      <c r="F282" s="126"/>
      <c r="G282" s="126"/>
      <c r="H282" s="126"/>
      <c r="J282" s="126"/>
      <c r="K282" s="126"/>
      <c r="L282" s="126"/>
      <c r="M282" s="126"/>
      <c r="N282" s="126"/>
      <c r="P282" s="128"/>
    </row>
    <row r="283">
      <c r="A283" s="121"/>
      <c r="D283" s="126"/>
      <c r="E283" s="126"/>
      <c r="F283" s="126"/>
      <c r="G283" s="126"/>
      <c r="H283" s="126"/>
      <c r="J283" s="126"/>
      <c r="K283" s="126"/>
      <c r="L283" s="126"/>
      <c r="M283" s="126"/>
      <c r="N283" s="126"/>
      <c r="P283" s="128"/>
    </row>
    <row r="284">
      <c r="A284" s="121"/>
      <c r="D284" s="126"/>
      <c r="E284" s="126"/>
      <c r="F284" s="126"/>
      <c r="G284" s="126"/>
      <c r="H284" s="126"/>
      <c r="J284" s="126"/>
      <c r="K284" s="126"/>
      <c r="L284" s="126"/>
      <c r="M284" s="126"/>
      <c r="N284" s="126"/>
      <c r="P284" s="128"/>
    </row>
    <row r="285">
      <c r="D285" s="126"/>
      <c r="E285" s="126"/>
      <c r="F285" s="126"/>
      <c r="G285" s="126"/>
      <c r="H285" s="126"/>
      <c r="J285" s="126"/>
      <c r="K285" s="126"/>
      <c r="L285" s="126"/>
      <c r="M285" s="126"/>
      <c r="N285" s="126"/>
      <c r="P285" s="128"/>
    </row>
    <row r="286">
      <c r="D286" s="126"/>
      <c r="E286" s="126"/>
      <c r="F286" s="126"/>
      <c r="G286" s="126"/>
      <c r="H286" s="126"/>
      <c r="J286" s="126"/>
      <c r="K286" s="126"/>
      <c r="L286" s="126"/>
      <c r="M286" s="126"/>
      <c r="N286" s="126"/>
      <c r="P286" s="128"/>
    </row>
    <row r="287">
      <c r="D287" s="126"/>
      <c r="E287" s="126"/>
      <c r="F287" s="126"/>
      <c r="G287" s="126"/>
      <c r="H287" s="126"/>
      <c r="J287" s="126"/>
      <c r="K287" s="126"/>
      <c r="L287" s="126"/>
      <c r="M287" s="126"/>
      <c r="N287" s="126"/>
      <c r="P287" s="128"/>
    </row>
    <row r="288">
      <c r="D288" s="126"/>
      <c r="E288" s="126"/>
      <c r="F288" s="126"/>
      <c r="G288" s="126"/>
      <c r="H288" s="126"/>
      <c r="J288" s="126"/>
      <c r="K288" s="126"/>
      <c r="L288" s="126"/>
      <c r="M288" s="126"/>
      <c r="N288" s="126"/>
      <c r="P288" s="128"/>
    </row>
    <row r="289">
      <c r="D289" s="126"/>
      <c r="E289" s="126"/>
      <c r="F289" s="126"/>
      <c r="G289" s="126"/>
      <c r="H289" s="126"/>
      <c r="J289" s="126"/>
      <c r="K289" s="126"/>
      <c r="L289" s="126"/>
      <c r="M289" s="126"/>
      <c r="N289" s="126"/>
      <c r="P289" s="128"/>
    </row>
    <row r="290">
      <c r="D290" s="126"/>
      <c r="E290" s="126"/>
      <c r="F290" s="126"/>
      <c r="G290" s="126"/>
      <c r="H290" s="126"/>
      <c r="J290" s="126"/>
      <c r="K290" s="126"/>
      <c r="L290" s="126"/>
      <c r="M290" s="126"/>
      <c r="N290" s="126"/>
      <c r="P290" s="128"/>
    </row>
    <row r="291">
      <c r="D291" s="126"/>
      <c r="E291" s="126"/>
      <c r="F291" s="126"/>
      <c r="G291" s="126"/>
      <c r="H291" s="126"/>
      <c r="J291" s="126"/>
      <c r="K291" s="126"/>
      <c r="L291" s="126"/>
      <c r="M291" s="126"/>
      <c r="N291" s="126"/>
      <c r="P291" s="128"/>
    </row>
    <row r="292">
      <c r="D292" s="126"/>
      <c r="E292" s="126"/>
      <c r="F292" s="126"/>
      <c r="G292" s="126"/>
      <c r="H292" s="126"/>
      <c r="J292" s="126"/>
      <c r="K292" s="126"/>
      <c r="L292" s="126"/>
      <c r="M292" s="126"/>
      <c r="N292" s="126"/>
      <c r="P292" s="128"/>
    </row>
    <row r="293">
      <c r="D293" s="126"/>
      <c r="E293" s="126"/>
      <c r="F293" s="126"/>
      <c r="G293" s="126"/>
      <c r="H293" s="126"/>
      <c r="J293" s="126"/>
      <c r="K293" s="126"/>
      <c r="L293" s="126"/>
      <c r="M293" s="126"/>
      <c r="N293" s="126"/>
      <c r="P293" s="128"/>
    </row>
    <row r="294">
      <c r="D294" s="126"/>
      <c r="E294" s="126"/>
      <c r="F294" s="126"/>
      <c r="G294" s="126"/>
      <c r="H294" s="126"/>
      <c r="J294" s="126"/>
      <c r="K294" s="126"/>
      <c r="L294" s="126"/>
      <c r="M294" s="126"/>
      <c r="N294" s="126"/>
      <c r="P294" s="128"/>
    </row>
    <row r="295">
      <c r="D295" s="126"/>
      <c r="E295" s="126"/>
      <c r="F295" s="126"/>
      <c r="G295" s="126"/>
      <c r="H295" s="126"/>
      <c r="J295" s="126"/>
      <c r="K295" s="126"/>
      <c r="L295" s="126"/>
      <c r="M295" s="126"/>
      <c r="N295" s="126"/>
      <c r="P295" s="128"/>
    </row>
    <row r="296">
      <c r="D296" s="126"/>
      <c r="E296" s="126"/>
      <c r="F296" s="126"/>
      <c r="G296" s="126"/>
      <c r="H296" s="126"/>
      <c r="J296" s="126"/>
      <c r="K296" s="126"/>
      <c r="L296" s="126"/>
      <c r="M296" s="126"/>
      <c r="N296" s="126"/>
      <c r="P296" s="128"/>
    </row>
    <row r="297">
      <c r="D297" s="126"/>
      <c r="E297" s="126"/>
      <c r="F297" s="126"/>
      <c r="G297" s="126"/>
      <c r="H297" s="126"/>
      <c r="J297" s="126"/>
      <c r="K297" s="126"/>
      <c r="L297" s="126"/>
      <c r="M297" s="126"/>
      <c r="N297" s="126"/>
      <c r="P297" s="128"/>
    </row>
    <row r="298">
      <c r="D298" s="126"/>
      <c r="E298" s="126"/>
      <c r="F298" s="126"/>
      <c r="G298" s="126"/>
      <c r="H298" s="126"/>
      <c r="J298" s="126"/>
      <c r="K298" s="126"/>
      <c r="L298" s="126"/>
      <c r="M298" s="126"/>
      <c r="N298" s="126"/>
      <c r="P298" s="128"/>
    </row>
    <row r="299">
      <c r="D299" s="126"/>
      <c r="E299" s="126"/>
      <c r="F299" s="126"/>
      <c r="G299" s="126"/>
      <c r="H299" s="126"/>
      <c r="J299" s="126"/>
      <c r="K299" s="126"/>
      <c r="L299" s="126"/>
      <c r="M299" s="126"/>
      <c r="N299" s="126"/>
      <c r="P299" s="128"/>
    </row>
    <row r="300">
      <c r="D300" s="126"/>
      <c r="E300" s="126"/>
      <c r="F300" s="126"/>
      <c r="G300" s="126"/>
      <c r="H300" s="126"/>
      <c r="J300" s="126"/>
      <c r="K300" s="126"/>
      <c r="L300" s="126"/>
      <c r="M300" s="126"/>
      <c r="N300" s="126"/>
      <c r="P300" s="126"/>
    </row>
    <row r="301">
      <c r="D301" s="126"/>
      <c r="E301" s="126"/>
      <c r="F301" s="126"/>
      <c r="G301" s="126"/>
      <c r="H301" s="126"/>
      <c r="J301" s="126"/>
      <c r="K301" s="126"/>
      <c r="L301" s="126"/>
      <c r="M301" s="126"/>
      <c r="N301" s="126"/>
      <c r="P301" s="126"/>
    </row>
    <row r="302">
      <c r="D302" s="126"/>
      <c r="E302" s="126"/>
      <c r="F302" s="126"/>
      <c r="G302" s="126"/>
      <c r="H302" s="126"/>
      <c r="J302" s="126"/>
      <c r="K302" s="126"/>
      <c r="L302" s="126"/>
      <c r="M302" s="126"/>
      <c r="N302" s="126"/>
      <c r="P302" s="126"/>
    </row>
    <row r="303">
      <c r="D303" s="126"/>
      <c r="E303" s="126"/>
      <c r="F303" s="126"/>
      <c r="G303" s="126"/>
      <c r="H303" s="126"/>
      <c r="J303" s="126"/>
      <c r="K303" s="126"/>
      <c r="L303" s="126"/>
      <c r="M303" s="126"/>
      <c r="N303" s="126"/>
      <c r="P303" s="126"/>
    </row>
    <row r="304">
      <c r="D304" s="126"/>
      <c r="E304" s="126"/>
      <c r="F304" s="126"/>
      <c r="G304" s="126"/>
      <c r="H304" s="126"/>
      <c r="J304" s="126"/>
      <c r="K304" s="126"/>
      <c r="L304" s="126"/>
      <c r="M304" s="126"/>
      <c r="N304" s="126"/>
      <c r="P304" s="126"/>
    </row>
    <row r="305">
      <c r="D305" s="126"/>
      <c r="E305" s="126"/>
      <c r="F305" s="126"/>
      <c r="G305" s="126"/>
      <c r="H305" s="126"/>
      <c r="J305" s="126"/>
      <c r="K305" s="126"/>
      <c r="L305" s="126"/>
      <c r="M305" s="126"/>
      <c r="N305" s="126"/>
      <c r="P305" s="126"/>
    </row>
    <row r="306">
      <c r="D306" s="126"/>
      <c r="E306" s="126"/>
      <c r="F306" s="126"/>
      <c r="G306" s="126"/>
      <c r="H306" s="126"/>
      <c r="J306" s="126"/>
      <c r="K306" s="126"/>
      <c r="L306" s="126"/>
      <c r="M306" s="126"/>
      <c r="N306" s="126"/>
      <c r="P306" s="126"/>
    </row>
    <row r="307">
      <c r="D307" s="126"/>
      <c r="E307" s="126"/>
      <c r="F307" s="126"/>
      <c r="G307" s="126"/>
      <c r="H307" s="126"/>
      <c r="J307" s="126"/>
      <c r="K307" s="126"/>
      <c r="L307" s="126"/>
      <c r="M307" s="126"/>
      <c r="N307" s="126"/>
      <c r="P307" s="126"/>
    </row>
    <row r="308">
      <c r="D308" s="126"/>
      <c r="E308" s="126"/>
      <c r="F308" s="126"/>
      <c r="G308" s="126"/>
      <c r="H308" s="126"/>
      <c r="J308" s="126"/>
      <c r="K308" s="126"/>
      <c r="L308" s="126"/>
      <c r="M308" s="126"/>
      <c r="N308" s="126"/>
      <c r="P308" s="126"/>
    </row>
    <row r="309">
      <c r="D309" s="126"/>
      <c r="E309" s="126"/>
      <c r="F309" s="126"/>
      <c r="G309" s="126"/>
      <c r="H309" s="126"/>
      <c r="J309" s="126"/>
      <c r="K309" s="126"/>
      <c r="L309" s="126"/>
      <c r="M309" s="126"/>
      <c r="N309" s="126"/>
      <c r="P309" s="126"/>
    </row>
    <row r="310">
      <c r="D310" s="126"/>
      <c r="E310" s="126"/>
      <c r="F310" s="126"/>
      <c r="G310" s="126"/>
      <c r="H310" s="126"/>
      <c r="J310" s="126"/>
      <c r="K310" s="126"/>
      <c r="L310" s="126"/>
      <c r="M310" s="126"/>
      <c r="N310" s="126"/>
      <c r="P310" s="126"/>
    </row>
    <row r="311">
      <c r="D311" s="126"/>
      <c r="E311" s="126"/>
      <c r="F311" s="126"/>
      <c r="G311" s="126"/>
      <c r="H311" s="126"/>
      <c r="J311" s="126"/>
      <c r="K311" s="126"/>
      <c r="L311" s="126"/>
      <c r="M311" s="126"/>
      <c r="N311" s="126"/>
      <c r="P311" s="126"/>
    </row>
    <row r="312">
      <c r="D312" s="126"/>
      <c r="E312" s="126"/>
      <c r="F312" s="126"/>
      <c r="G312" s="126"/>
      <c r="H312" s="126"/>
      <c r="J312" s="126"/>
      <c r="K312" s="126"/>
      <c r="L312" s="126"/>
      <c r="M312" s="126"/>
      <c r="N312" s="126"/>
      <c r="P312" s="126"/>
    </row>
    <row r="313">
      <c r="D313" s="126"/>
      <c r="E313" s="126"/>
      <c r="F313" s="126"/>
      <c r="G313" s="126"/>
      <c r="H313" s="126"/>
      <c r="J313" s="126"/>
      <c r="K313" s="126"/>
      <c r="L313" s="126"/>
      <c r="M313" s="126"/>
      <c r="N313" s="126"/>
      <c r="P313" s="126"/>
    </row>
    <row r="314">
      <c r="D314" s="126"/>
      <c r="E314" s="126"/>
      <c r="F314" s="126"/>
      <c r="G314" s="126"/>
      <c r="H314" s="126"/>
      <c r="J314" s="126"/>
      <c r="K314" s="126"/>
      <c r="L314" s="126"/>
      <c r="M314" s="126"/>
      <c r="N314" s="126"/>
      <c r="P314" s="126"/>
    </row>
    <row r="315">
      <c r="D315" s="126"/>
      <c r="E315" s="126"/>
      <c r="F315" s="126"/>
      <c r="G315" s="126"/>
      <c r="H315" s="126"/>
      <c r="J315" s="126"/>
      <c r="K315" s="126"/>
      <c r="L315" s="126"/>
      <c r="M315" s="126"/>
      <c r="N315" s="126"/>
      <c r="P315" s="126"/>
    </row>
    <row r="316">
      <c r="D316" s="126"/>
      <c r="E316" s="126"/>
      <c r="F316" s="126"/>
      <c r="G316" s="126"/>
      <c r="H316" s="126"/>
      <c r="J316" s="126"/>
      <c r="K316" s="126"/>
      <c r="L316" s="126"/>
      <c r="M316" s="126"/>
      <c r="N316" s="126"/>
      <c r="P316" s="126"/>
    </row>
    <row r="317">
      <c r="D317" s="126"/>
      <c r="E317" s="126"/>
      <c r="F317" s="126"/>
      <c r="G317" s="126"/>
      <c r="H317" s="126"/>
      <c r="J317" s="126"/>
      <c r="K317" s="126"/>
      <c r="L317" s="126"/>
      <c r="M317" s="126"/>
      <c r="N317" s="126"/>
      <c r="P317" s="126"/>
    </row>
    <row r="318">
      <c r="D318" s="126"/>
      <c r="E318" s="126"/>
      <c r="F318" s="126"/>
      <c r="G318" s="126"/>
      <c r="H318" s="126"/>
      <c r="J318" s="126"/>
      <c r="K318" s="126"/>
      <c r="L318" s="126"/>
      <c r="M318" s="126"/>
      <c r="N318" s="126"/>
      <c r="P318" s="126"/>
    </row>
    <row r="319">
      <c r="D319" s="126"/>
      <c r="E319" s="126"/>
      <c r="F319" s="126"/>
      <c r="G319" s="126"/>
      <c r="H319" s="126"/>
      <c r="J319" s="126"/>
      <c r="K319" s="126"/>
      <c r="L319" s="126"/>
      <c r="M319" s="126"/>
      <c r="N319" s="126"/>
      <c r="P319" s="126"/>
    </row>
    <row r="320">
      <c r="D320" s="126"/>
      <c r="E320" s="126"/>
      <c r="F320" s="126"/>
      <c r="G320" s="126"/>
      <c r="H320" s="126"/>
      <c r="J320" s="126"/>
      <c r="K320" s="126"/>
      <c r="L320" s="126"/>
      <c r="M320" s="126"/>
      <c r="N320" s="126"/>
      <c r="P320" s="126"/>
    </row>
    <row r="321">
      <c r="D321" s="126"/>
      <c r="E321" s="126"/>
      <c r="F321" s="126"/>
      <c r="G321" s="126"/>
      <c r="H321" s="126"/>
      <c r="J321" s="126"/>
      <c r="K321" s="126"/>
      <c r="L321" s="126"/>
      <c r="M321" s="126"/>
      <c r="N321" s="126"/>
      <c r="P321" s="126"/>
    </row>
    <row r="322">
      <c r="D322" s="126"/>
      <c r="E322" s="126"/>
      <c r="F322" s="126"/>
      <c r="G322" s="126"/>
      <c r="H322" s="126"/>
      <c r="J322" s="126"/>
      <c r="K322" s="126"/>
      <c r="L322" s="126"/>
      <c r="M322" s="126"/>
      <c r="N322" s="126"/>
      <c r="P322" s="126"/>
    </row>
    <row r="323">
      <c r="D323" s="126"/>
      <c r="E323" s="126"/>
      <c r="F323" s="126"/>
      <c r="G323" s="126"/>
      <c r="H323" s="126"/>
      <c r="J323" s="126"/>
      <c r="K323" s="126"/>
      <c r="L323" s="126"/>
      <c r="M323" s="126"/>
      <c r="N323" s="126"/>
      <c r="P323" s="126"/>
    </row>
    <row r="324">
      <c r="D324" s="126"/>
      <c r="E324" s="126"/>
      <c r="F324" s="126"/>
      <c r="G324" s="126"/>
      <c r="H324" s="126"/>
      <c r="J324" s="126"/>
      <c r="K324" s="126"/>
      <c r="L324" s="126"/>
      <c r="M324" s="126"/>
      <c r="N324" s="126"/>
      <c r="P324" s="126"/>
    </row>
    <row r="325">
      <c r="D325" s="126"/>
      <c r="E325" s="126"/>
      <c r="F325" s="126"/>
      <c r="G325" s="126"/>
      <c r="H325" s="126"/>
      <c r="J325" s="126"/>
      <c r="K325" s="126"/>
      <c r="L325" s="126"/>
      <c r="M325" s="126"/>
      <c r="N325" s="126"/>
      <c r="P325" s="126"/>
    </row>
    <row r="326">
      <c r="D326" s="126"/>
      <c r="E326" s="126"/>
      <c r="F326" s="126"/>
      <c r="G326" s="126"/>
      <c r="H326" s="126"/>
      <c r="J326" s="126"/>
      <c r="K326" s="126"/>
      <c r="L326" s="126"/>
      <c r="M326" s="126"/>
      <c r="N326" s="126"/>
      <c r="P326" s="126"/>
    </row>
    <row r="327">
      <c r="D327" s="126"/>
      <c r="E327" s="126"/>
      <c r="F327" s="126"/>
      <c r="G327" s="126"/>
      <c r="H327" s="126"/>
      <c r="J327" s="126"/>
      <c r="K327" s="126"/>
      <c r="L327" s="126"/>
      <c r="M327" s="126"/>
      <c r="N327" s="126"/>
      <c r="P327" s="126"/>
    </row>
    <row r="328">
      <c r="D328" s="126"/>
      <c r="E328" s="126"/>
      <c r="F328" s="126"/>
      <c r="G328" s="126"/>
      <c r="H328" s="126"/>
      <c r="J328" s="126"/>
      <c r="K328" s="126"/>
      <c r="L328" s="126"/>
      <c r="M328" s="126"/>
      <c r="N328" s="126"/>
      <c r="P328" s="126"/>
    </row>
    <row r="329">
      <c r="D329" s="126"/>
      <c r="E329" s="126"/>
      <c r="F329" s="126"/>
      <c r="G329" s="126"/>
      <c r="H329" s="126"/>
      <c r="J329" s="126"/>
      <c r="K329" s="126"/>
      <c r="L329" s="126"/>
      <c r="M329" s="126"/>
      <c r="N329" s="126"/>
      <c r="P329" s="126"/>
    </row>
    <row r="330">
      <c r="D330" s="126"/>
      <c r="E330" s="126"/>
      <c r="F330" s="126"/>
      <c r="G330" s="126"/>
      <c r="H330" s="126"/>
      <c r="J330" s="126"/>
      <c r="K330" s="126"/>
      <c r="L330" s="126"/>
      <c r="M330" s="126"/>
      <c r="N330" s="126"/>
      <c r="P330" s="126"/>
    </row>
    <row r="331">
      <c r="D331" s="126"/>
      <c r="E331" s="126"/>
      <c r="F331" s="126"/>
      <c r="G331" s="126"/>
      <c r="H331" s="126"/>
      <c r="J331" s="126"/>
      <c r="K331" s="126"/>
      <c r="L331" s="126"/>
      <c r="M331" s="126"/>
      <c r="N331" s="126"/>
      <c r="P331" s="126"/>
    </row>
    <row r="332">
      <c r="D332" s="126"/>
      <c r="E332" s="126"/>
      <c r="F332" s="126"/>
      <c r="G332" s="126"/>
      <c r="H332" s="126"/>
      <c r="J332" s="126"/>
      <c r="K332" s="126"/>
      <c r="L332" s="126"/>
      <c r="M332" s="126"/>
      <c r="N332" s="126"/>
      <c r="P332" s="126"/>
    </row>
    <row r="333">
      <c r="D333" s="126"/>
      <c r="E333" s="126"/>
      <c r="F333" s="126"/>
      <c r="G333" s="126"/>
      <c r="H333" s="126"/>
      <c r="J333" s="126"/>
      <c r="K333" s="126"/>
      <c r="L333" s="126"/>
      <c r="M333" s="126"/>
      <c r="N333" s="126"/>
      <c r="P333" s="126"/>
    </row>
    <row r="334">
      <c r="D334" s="126"/>
      <c r="E334" s="126"/>
      <c r="F334" s="126"/>
      <c r="G334" s="126"/>
      <c r="H334" s="126"/>
      <c r="J334" s="126"/>
      <c r="K334" s="126"/>
      <c r="L334" s="126"/>
      <c r="M334" s="126"/>
      <c r="N334" s="126"/>
      <c r="P334" s="126"/>
    </row>
    <row r="335">
      <c r="D335" s="126"/>
      <c r="E335" s="126"/>
      <c r="F335" s="126"/>
      <c r="G335" s="126"/>
      <c r="H335" s="126"/>
      <c r="J335" s="126"/>
      <c r="K335" s="126"/>
      <c r="L335" s="126"/>
      <c r="M335" s="126"/>
      <c r="N335" s="126"/>
      <c r="P335" s="126"/>
    </row>
    <row r="336">
      <c r="D336" s="126"/>
      <c r="E336" s="126"/>
      <c r="F336" s="126"/>
      <c r="G336" s="126"/>
      <c r="H336" s="126"/>
      <c r="J336" s="126"/>
      <c r="K336" s="126"/>
      <c r="L336" s="126"/>
      <c r="M336" s="126"/>
      <c r="N336" s="126"/>
      <c r="P336" s="126"/>
    </row>
    <row r="337">
      <c r="D337" s="126"/>
      <c r="E337" s="126"/>
      <c r="F337" s="126"/>
      <c r="G337" s="126"/>
      <c r="H337" s="126"/>
      <c r="J337" s="126"/>
      <c r="K337" s="126"/>
      <c r="L337" s="126"/>
      <c r="M337" s="126"/>
      <c r="N337" s="126"/>
      <c r="P337" s="126"/>
    </row>
    <row r="338">
      <c r="D338" s="126"/>
      <c r="E338" s="126"/>
      <c r="F338" s="126"/>
      <c r="G338" s="126"/>
      <c r="H338" s="126"/>
      <c r="J338" s="126"/>
      <c r="K338" s="126"/>
      <c r="L338" s="126"/>
      <c r="M338" s="126"/>
      <c r="N338" s="126"/>
      <c r="P338" s="126"/>
    </row>
    <row r="339">
      <c r="D339" s="126"/>
      <c r="E339" s="126"/>
      <c r="F339" s="126"/>
      <c r="G339" s="126"/>
      <c r="H339" s="126"/>
      <c r="J339" s="126"/>
      <c r="K339" s="126"/>
      <c r="L339" s="126"/>
      <c r="M339" s="126"/>
      <c r="N339" s="126"/>
      <c r="P339" s="126"/>
    </row>
    <row r="340">
      <c r="D340" s="126"/>
      <c r="E340" s="126"/>
      <c r="F340" s="126"/>
      <c r="G340" s="126"/>
      <c r="H340" s="126"/>
      <c r="J340" s="126"/>
      <c r="K340" s="126"/>
      <c r="L340" s="126"/>
      <c r="M340" s="126"/>
      <c r="N340" s="126"/>
      <c r="P340" s="126"/>
    </row>
    <row r="341">
      <c r="D341" s="126"/>
      <c r="E341" s="126"/>
      <c r="F341" s="126"/>
      <c r="G341" s="126"/>
      <c r="H341" s="126"/>
      <c r="J341" s="126"/>
      <c r="K341" s="126"/>
      <c r="L341" s="126"/>
      <c r="M341" s="126"/>
      <c r="N341" s="126"/>
      <c r="P341" s="126"/>
    </row>
    <row r="342">
      <c r="D342" s="126"/>
      <c r="E342" s="126"/>
      <c r="F342" s="126"/>
      <c r="G342" s="126"/>
      <c r="H342" s="126"/>
      <c r="J342" s="126"/>
      <c r="K342" s="126"/>
      <c r="L342" s="126"/>
      <c r="M342" s="126"/>
      <c r="N342" s="126"/>
      <c r="P342" s="126"/>
    </row>
    <row r="343">
      <c r="D343" s="126"/>
      <c r="E343" s="126"/>
      <c r="F343" s="126"/>
      <c r="G343" s="126"/>
      <c r="H343" s="126"/>
      <c r="J343" s="126"/>
      <c r="K343" s="126"/>
      <c r="L343" s="126"/>
      <c r="M343" s="126"/>
      <c r="N343" s="126"/>
      <c r="P343" s="126"/>
    </row>
    <row r="344">
      <c r="D344" s="126"/>
      <c r="E344" s="126"/>
      <c r="F344" s="126"/>
      <c r="G344" s="126"/>
      <c r="H344" s="126"/>
      <c r="J344" s="126"/>
      <c r="K344" s="126"/>
      <c r="L344" s="126"/>
      <c r="M344" s="126"/>
      <c r="N344" s="126"/>
      <c r="P344" s="126"/>
    </row>
    <row r="345">
      <c r="D345" s="126"/>
      <c r="E345" s="126"/>
      <c r="F345" s="126"/>
      <c r="G345" s="126"/>
      <c r="H345" s="126"/>
      <c r="J345" s="126"/>
      <c r="K345" s="126"/>
      <c r="L345" s="126"/>
      <c r="M345" s="126"/>
      <c r="N345" s="126"/>
      <c r="P345" s="126"/>
    </row>
    <row r="346">
      <c r="D346" s="126"/>
      <c r="E346" s="126"/>
      <c r="F346" s="126"/>
      <c r="G346" s="126"/>
      <c r="H346" s="126"/>
      <c r="J346" s="126"/>
      <c r="K346" s="126"/>
      <c r="L346" s="126"/>
      <c r="M346" s="126"/>
      <c r="N346" s="126"/>
      <c r="P346" s="126"/>
    </row>
    <row r="347">
      <c r="D347" s="126"/>
      <c r="E347" s="126"/>
      <c r="F347" s="126"/>
      <c r="G347" s="126"/>
      <c r="H347" s="126"/>
      <c r="J347" s="126"/>
      <c r="K347" s="126"/>
      <c r="L347" s="126"/>
      <c r="M347" s="126"/>
      <c r="N347" s="126"/>
      <c r="P347" s="126"/>
    </row>
    <row r="348">
      <c r="D348" s="126"/>
      <c r="E348" s="126"/>
      <c r="F348" s="126"/>
      <c r="G348" s="126"/>
      <c r="H348" s="126"/>
      <c r="J348" s="126"/>
      <c r="K348" s="126"/>
      <c r="L348" s="126"/>
      <c r="M348" s="126"/>
      <c r="N348" s="126"/>
      <c r="P348" s="126"/>
    </row>
    <row r="349">
      <c r="D349" s="126"/>
      <c r="E349" s="126"/>
      <c r="F349" s="126"/>
      <c r="G349" s="126"/>
      <c r="H349" s="126"/>
      <c r="J349" s="126"/>
      <c r="K349" s="126"/>
      <c r="L349" s="126"/>
      <c r="M349" s="126"/>
      <c r="N349" s="126"/>
      <c r="P349" s="126"/>
    </row>
    <row r="350">
      <c r="D350" s="126"/>
      <c r="E350" s="126"/>
      <c r="F350" s="126"/>
      <c r="G350" s="126"/>
      <c r="H350" s="126"/>
      <c r="J350" s="126"/>
      <c r="K350" s="126"/>
      <c r="L350" s="126"/>
      <c r="M350" s="126"/>
      <c r="N350" s="126"/>
      <c r="P350" s="126"/>
    </row>
    <row r="351">
      <c r="D351" s="126"/>
      <c r="E351" s="126"/>
      <c r="F351" s="126"/>
      <c r="G351" s="126"/>
      <c r="H351" s="126"/>
      <c r="J351" s="126"/>
      <c r="K351" s="126"/>
      <c r="L351" s="126"/>
      <c r="M351" s="126"/>
      <c r="N351" s="126"/>
      <c r="P351" s="126"/>
    </row>
    <row r="352">
      <c r="D352" s="126"/>
      <c r="E352" s="126"/>
      <c r="F352" s="126"/>
      <c r="G352" s="126"/>
      <c r="H352" s="126"/>
      <c r="J352" s="126"/>
      <c r="K352" s="126"/>
      <c r="L352" s="126"/>
      <c r="M352" s="126"/>
      <c r="N352" s="126"/>
      <c r="P352" s="126"/>
    </row>
    <row r="353">
      <c r="D353" s="126"/>
      <c r="E353" s="126"/>
      <c r="F353" s="126"/>
      <c r="G353" s="126"/>
      <c r="H353" s="126"/>
      <c r="J353" s="126"/>
      <c r="K353" s="126"/>
      <c r="L353" s="126"/>
      <c r="M353" s="126"/>
      <c r="N353" s="126"/>
      <c r="P353" s="126"/>
    </row>
    <row r="354">
      <c r="D354" s="126"/>
      <c r="E354" s="126"/>
      <c r="F354" s="126"/>
      <c r="G354" s="126"/>
      <c r="H354" s="126"/>
      <c r="J354" s="126"/>
      <c r="K354" s="126"/>
      <c r="L354" s="126"/>
      <c r="M354" s="126"/>
      <c r="N354" s="126"/>
      <c r="P354" s="126"/>
    </row>
    <row r="355">
      <c r="D355" s="126"/>
      <c r="E355" s="126"/>
      <c r="F355" s="126"/>
      <c r="G355" s="126"/>
      <c r="H355" s="126"/>
      <c r="J355" s="126"/>
      <c r="K355" s="126"/>
      <c r="L355" s="126"/>
      <c r="M355" s="126"/>
      <c r="N355" s="126"/>
      <c r="P355" s="126"/>
    </row>
    <row r="356">
      <c r="D356" s="126"/>
      <c r="E356" s="126"/>
      <c r="F356" s="126"/>
      <c r="G356" s="126"/>
      <c r="H356" s="126"/>
      <c r="J356" s="126"/>
      <c r="K356" s="126"/>
      <c r="L356" s="126"/>
      <c r="M356" s="126"/>
      <c r="N356" s="126"/>
      <c r="P356" s="126"/>
    </row>
    <row r="357">
      <c r="D357" s="126"/>
      <c r="E357" s="126"/>
      <c r="F357" s="126"/>
      <c r="G357" s="126"/>
      <c r="H357" s="126"/>
      <c r="J357" s="126"/>
      <c r="K357" s="126"/>
      <c r="L357" s="126"/>
      <c r="M357" s="126"/>
      <c r="N357" s="126"/>
      <c r="P357" s="126"/>
    </row>
    <row r="358">
      <c r="D358" s="126"/>
      <c r="E358" s="126"/>
      <c r="F358" s="126"/>
      <c r="G358" s="126"/>
      <c r="H358" s="126"/>
      <c r="J358" s="126"/>
      <c r="K358" s="126"/>
      <c r="L358" s="126"/>
      <c r="M358" s="126"/>
      <c r="N358" s="126"/>
      <c r="P358" s="126"/>
    </row>
    <row r="359">
      <c r="D359" s="126"/>
      <c r="E359" s="126"/>
      <c r="F359" s="126"/>
      <c r="G359" s="126"/>
      <c r="H359" s="126"/>
      <c r="J359" s="126"/>
      <c r="K359" s="126"/>
      <c r="L359" s="126"/>
      <c r="M359" s="126"/>
      <c r="N359" s="126"/>
      <c r="P359" s="126"/>
    </row>
    <row r="360">
      <c r="D360" s="126"/>
      <c r="E360" s="126"/>
      <c r="F360" s="126"/>
      <c r="G360" s="126"/>
      <c r="H360" s="126"/>
      <c r="J360" s="126"/>
      <c r="K360" s="126"/>
      <c r="L360" s="126"/>
      <c r="M360" s="126"/>
      <c r="N360" s="126"/>
      <c r="P360" s="126"/>
    </row>
    <row r="361">
      <c r="D361" s="126"/>
      <c r="E361" s="126"/>
      <c r="F361" s="126"/>
      <c r="G361" s="126"/>
      <c r="H361" s="126"/>
      <c r="J361" s="126"/>
      <c r="K361" s="126"/>
      <c r="L361" s="126"/>
      <c r="M361" s="126"/>
      <c r="N361" s="126"/>
      <c r="P361" s="126"/>
    </row>
    <row r="362">
      <c r="D362" s="126"/>
      <c r="E362" s="126"/>
      <c r="F362" s="126"/>
      <c r="G362" s="126"/>
      <c r="H362" s="126"/>
      <c r="J362" s="126"/>
      <c r="K362" s="126"/>
      <c r="L362" s="126"/>
      <c r="M362" s="126"/>
      <c r="N362" s="126"/>
      <c r="P362" s="126"/>
    </row>
    <row r="363">
      <c r="D363" s="126"/>
      <c r="E363" s="126"/>
      <c r="F363" s="126"/>
      <c r="G363" s="126"/>
      <c r="H363" s="126"/>
      <c r="J363" s="126"/>
      <c r="K363" s="126"/>
      <c r="L363" s="126"/>
      <c r="M363" s="126"/>
      <c r="N363" s="126"/>
      <c r="P363" s="126"/>
    </row>
    <row r="364">
      <c r="D364" s="126"/>
      <c r="E364" s="126"/>
      <c r="F364" s="126"/>
      <c r="G364" s="126"/>
      <c r="H364" s="126"/>
      <c r="J364" s="126"/>
      <c r="K364" s="126"/>
      <c r="L364" s="126"/>
      <c r="M364" s="126"/>
      <c r="N364" s="126"/>
      <c r="P364" s="126"/>
    </row>
    <row r="365">
      <c r="D365" s="126"/>
      <c r="E365" s="126"/>
      <c r="F365" s="126"/>
      <c r="G365" s="126"/>
      <c r="H365" s="126"/>
      <c r="J365" s="126"/>
      <c r="K365" s="126"/>
      <c r="L365" s="126"/>
      <c r="M365" s="126"/>
      <c r="N365" s="126"/>
      <c r="P365" s="126"/>
    </row>
    <row r="366">
      <c r="D366" s="126"/>
      <c r="E366" s="126"/>
      <c r="F366" s="126"/>
      <c r="G366" s="126"/>
      <c r="H366" s="126"/>
      <c r="J366" s="126"/>
      <c r="K366" s="126"/>
      <c r="L366" s="126"/>
      <c r="M366" s="126"/>
      <c r="N366" s="126"/>
      <c r="P366" s="126"/>
    </row>
    <row r="367">
      <c r="D367" s="126"/>
      <c r="E367" s="126"/>
      <c r="F367" s="126"/>
      <c r="G367" s="126"/>
      <c r="H367" s="126"/>
      <c r="J367" s="126"/>
      <c r="K367" s="126"/>
      <c r="L367" s="126"/>
      <c r="M367" s="126"/>
      <c r="N367" s="126"/>
      <c r="P367" s="126"/>
    </row>
    <row r="368">
      <c r="D368" s="126"/>
      <c r="E368" s="126"/>
      <c r="F368" s="126"/>
      <c r="G368" s="126"/>
      <c r="H368" s="126"/>
      <c r="J368" s="126"/>
      <c r="K368" s="126"/>
      <c r="L368" s="126"/>
      <c r="M368" s="126"/>
      <c r="N368" s="126"/>
      <c r="P368" s="126"/>
    </row>
    <row r="369">
      <c r="D369" s="126"/>
      <c r="E369" s="126"/>
      <c r="F369" s="126"/>
      <c r="G369" s="126"/>
      <c r="H369" s="126"/>
      <c r="J369" s="126"/>
      <c r="K369" s="126"/>
      <c r="L369" s="126"/>
      <c r="M369" s="126"/>
      <c r="N369" s="126"/>
      <c r="P369" s="126"/>
    </row>
    <row r="370">
      <c r="D370" s="126"/>
      <c r="E370" s="126"/>
      <c r="F370" s="126"/>
      <c r="G370" s="126"/>
      <c r="H370" s="126"/>
      <c r="J370" s="126"/>
      <c r="K370" s="126"/>
      <c r="L370" s="126"/>
      <c r="M370" s="126"/>
      <c r="N370" s="126"/>
      <c r="P370" s="126"/>
    </row>
    <row r="371">
      <c r="D371" s="126"/>
      <c r="E371" s="126"/>
      <c r="F371" s="126"/>
      <c r="G371" s="126"/>
      <c r="H371" s="126"/>
      <c r="J371" s="126"/>
      <c r="K371" s="126"/>
      <c r="L371" s="126"/>
      <c r="M371" s="126"/>
      <c r="N371" s="126"/>
      <c r="P371" s="126"/>
    </row>
    <row r="372">
      <c r="D372" s="126"/>
      <c r="E372" s="126"/>
      <c r="F372" s="126"/>
      <c r="G372" s="126"/>
      <c r="H372" s="126"/>
      <c r="J372" s="126"/>
      <c r="K372" s="126"/>
      <c r="L372" s="126"/>
      <c r="M372" s="126"/>
      <c r="N372" s="126"/>
      <c r="P372" s="126"/>
    </row>
    <row r="373">
      <c r="D373" s="126"/>
      <c r="E373" s="126"/>
      <c r="F373" s="126"/>
      <c r="G373" s="126"/>
      <c r="H373" s="126"/>
      <c r="J373" s="126"/>
      <c r="K373" s="126"/>
      <c r="L373" s="126"/>
      <c r="M373" s="126"/>
      <c r="N373" s="126"/>
      <c r="P373" s="126"/>
    </row>
    <row r="374">
      <c r="D374" s="126"/>
      <c r="E374" s="126"/>
      <c r="F374" s="126"/>
      <c r="G374" s="126"/>
      <c r="H374" s="126"/>
      <c r="J374" s="126"/>
      <c r="K374" s="126"/>
      <c r="L374" s="126"/>
      <c r="M374" s="126"/>
      <c r="N374" s="126"/>
      <c r="P374" s="126"/>
    </row>
    <row r="375">
      <c r="D375" s="126"/>
      <c r="E375" s="126"/>
      <c r="F375" s="126"/>
      <c r="G375" s="126"/>
      <c r="H375" s="126"/>
      <c r="J375" s="126"/>
      <c r="K375" s="126"/>
      <c r="L375" s="126"/>
      <c r="M375" s="126"/>
      <c r="N375" s="126"/>
      <c r="P375" s="126"/>
    </row>
    <row r="376">
      <c r="D376" s="126"/>
      <c r="E376" s="126"/>
      <c r="F376" s="126"/>
      <c r="G376" s="126"/>
      <c r="H376" s="126"/>
      <c r="J376" s="126"/>
      <c r="K376" s="126"/>
      <c r="L376" s="126"/>
      <c r="M376" s="126"/>
      <c r="N376" s="126"/>
      <c r="P376" s="126"/>
    </row>
    <row r="377">
      <c r="D377" s="126"/>
      <c r="E377" s="126"/>
      <c r="F377" s="126"/>
      <c r="G377" s="126"/>
      <c r="H377" s="126"/>
      <c r="J377" s="126"/>
      <c r="K377" s="126"/>
      <c r="L377" s="126"/>
      <c r="M377" s="126"/>
      <c r="N377" s="126"/>
      <c r="P377" s="126"/>
    </row>
    <row r="378">
      <c r="D378" s="126"/>
      <c r="E378" s="126"/>
      <c r="F378" s="126"/>
      <c r="G378" s="126"/>
      <c r="H378" s="126"/>
      <c r="J378" s="126"/>
      <c r="K378" s="126"/>
      <c r="L378" s="126"/>
      <c r="M378" s="126"/>
      <c r="N378" s="126"/>
      <c r="P378" s="126"/>
    </row>
    <row r="379">
      <c r="D379" s="126"/>
      <c r="E379" s="126"/>
      <c r="F379" s="126"/>
      <c r="G379" s="126"/>
      <c r="H379" s="126"/>
      <c r="J379" s="126"/>
      <c r="K379" s="126"/>
      <c r="L379" s="126"/>
      <c r="M379" s="126"/>
      <c r="N379" s="126"/>
      <c r="P379" s="126"/>
    </row>
    <row r="380">
      <c r="D380" s="126"/>
      <c r="E380" s="126"/>
      <c r="F380" s="126"/>
      <c r="G380" s="126"/>
      <c r="H380" s="126"/>
      <c r="J380" s="126"/>
      <c r="K380" s="126"/>
      <c r="L380" s="126"/>
      <c r="M380" s="126"/>
      <c r="N380" s="126"/>
      <c r="P380" s="126"/>
    </row>
    <row r="381">
      <c r="D381" s="126"/>
      <c r="E381" s="126"/>
      <c r="F381" s="126"/>
      <c r="G381" s="126"/>
      <c r="H381" s="126"/>
      <c r="J381" s="126"/>
      <c r="K381" s="126"/>
      <c r="L381" s="126"/>
      <c r="M381" s="126"/>
      <c r="N381" s="126"/>
      <c r="P381" s="126"/>
    </row>
    <row r="382">
      <c r="D382" s="126"/>
      <c r="E382" s="126"/>
      <c r="F382" s="126"/>
      <c r="G382" s="126"/>
      <c r="H382" s="126"/>
      <c r="J382" s="126"/>
      <c r="K382" s="126"/>
      <c r="L382" s="126"/>
      <c r="M382" s="126"/>
      <c r="N382" s="126"/>
      <c r="P382" s="126"/>
    </row>
    <row r="383">
      <c r="D383" s="126"/>
      <c r="E383" s="126"/>
      <c r="F383" s="126"/>
      <c r="G383" s="126"/>
      <c r="H383" s="126"/>
      <c r="J383" s="126"/>
      <c r="K383" s="126"/>
      <c r="L383" s="126"/>
      <c r="M383" s="126"/>
      <c r="N383" s="126"/>
      <c r="P383" s="126"/>
    </row>
    <row r="384">
      <c r="D384" s="126"/>
      <c r="E384" s="126"/>
      <c r="F384" s="126"/>
      <c r="G384" s="126"/>
      <c r="H384" s="126"/>
      <c r="J384" s="126"/>
      <c r="K384" s="126"/>
      <c r="L384" s="126"/>
      <c r="M384" s="126"/>
      <c r="N384" s="126"/>
      <c r="P384" s="126"/>
    </row>
    <row r="385">
      <c r="D385" s="126"/>
      <c r="E385" s="126"/>
      <c r="F385" s="126"/>
      <c r="G385" s="126"/>
      <c r="H385" s="126"/>
      <c r="J385" s="126"/>
      <c r="K385" s="126"/>
      <c r="L385" s="126"/>
      <c r="M385" s="126"/>
      <c r="N385" s="126"/>
      <c r="P385" s="126"/>
    </row>
    <row r="386">
      <c r="D386" s="126"/>
      <c r="E386" s="126"/>
      <c r="F386" s="126"/>
      <c r="G386" s="126"/>
      <c r="H386" s="126"/>
      <c r="J386" s="126"/>
      <c r="K386" s="126"/>
      <c r="L386" s="126"/>
      <c r="M386" s="126"/>
      <c r="N386" s="126"/>
      <c r="P386" s="126"/>
    </row>
    <row r="387">
      <c r="D387" s="126"/>
      <c r="E387" s="126"/>
      <c r="F387" s="126"/>
      <c r="G387" s="126"/>
      <c r="H387" s="126"/>
      <c r="J387" s="126"/>
      <c r="K387" s="126"/>
      <c r="L387" s="126"/>
      <c r="M387" s="126"/>
      <c r="N387" s="126"/>
      <c r="P387" s="126"/>
    </row>
    <row r="388">
      <c r="D388" s="126"/>
      <c r="E388" s="126"/>
      <c r="F388" s="126"/>
      <c r="G388" s="126"/>
      <c r="H388" s="126"/>
      <c r="J388" s="126"/>
      <c r="K388" s="126"/>
      <c r="L388" s="126"/>
      <c r="M388" s="126"/>
      <c r="N388" s="126"/>
      <c r="P388" s="126"/>
    </row>
    <row r="389">
      <c r="D389" s="126"/>
      <c r="E389" s="126"/>
      <c r="F389" s="126"/>
      <c r="G389" s="126"/>
      <c r="H389" s="126"/>
      <c r="J389" s="126"/>
      <c r="K389" s="126"/>
      <c r="L389" s="126"/>
      <c r="M389" s="126"/>
      <c r="N389" s="126"/>
      <c r="P389" s="126"/>
    </row>
    <row r="390">
      <c r="D390" s="126"/>
      <c r="E390" s="126"/>
      <c r="F390" s="126"/>
      <c r="G390" s="126"/>
      <c r="H390" s="126"/>
      <c r="J390" s="126"/>
      <c r="K390" s="126"/>
      <c r="L390" s="126"/>
      <c r="M390" s="126"/>
      <c r="N390" s="126"/>
      <c r="P390" s="126"/>
    </row>
    <row r="391">
      <c r="D391" s="126"/>
      <c r="E391" s="126"/>
      <c r="F391" s="126"/>
      <c r="G391" s="126"/>
      <c r="H391" s="126"/>
      <c r="J391" s="126"/>
      <c r="K391" s="126"/>
      <c r="L391" s="126"/>
      <c r="M391" s="126"/>
      <c r="N391" s="126"/>
      <c r="P391" s="126"/>
    </row>
    <row r="392">
      <c r="D392" s="126"/>
      <c r="E392" s="126"/>
      <c r="F392" s="126"/>
      <c r="G392" s="126"/>
      <c r="H392" s="126"/>
      <c r="J392" s="126"/>
      <c r="K392" s="126"/>
      <c r="L392" s="126"/>
      <c r="M392" s="126"/>
      <c r="N392" s="126"/>
      <c r="P392" s="126"/>
    </row>
    <row r="393">
      <c r="D393" s="126"/>
      <c r="E393" s="126"/>
      <c r="F393" s="126"/>
      <c r="G393" s="126"/>
      <c r="H393" s="126"/>
      <c r="J393" s="126"/>
      <c r="K393" s="126"/>
      <c r="L393" s="126"/>
      <c r="M393" s="126"/>
      <c r="N393" s="126"/>
      <c r="P393" s="126"/>
    </row>
    <row r="394">
      <c r="D394" s="126"/>
      <c r="E394" s="126"/>
      <c r="F394" s="126"/>
      <c r="G394" s="126"/>
      <c r="H394" s="126"/>
      <c r="J394" s="126"/>
      <c r="K394" s="126"/>
      <c r="L394" s="126"/>
      <c r="M394" s="126"/>
      <c r="N394" s="126"/>
      <c r="P394" s="126"/>
    </row>
    <row r="395">
      <c r="D395" s="126"/>
      <c r="E395" s="126"/>
      <c r="F395" s="126"/>
      <c r="G395" s="126"/>
      <c r="H395" s="126"/>
      <c r="J395" s="126"/>
      <c r="K395" s="126"/>
      <c r="L395" s="126"/>
      <c r="M395" s="126"/>
      <c r="N395" s="126"/>
      <c r="P395" s="126"/>
    </row>
    <row r="396">
      <c r="D396" s="126"/>
      <c r="E396" s="126"/>
      <c r="F396" s="126"/>
      <c r="G396" s="126"/>
      <c r="H396" s="126"/>
      <c r="J396" s="126"/>
      <c r="K396" s="126"/>
      <c r="L396" s="126"/>
      <c r="M396" s="126"/>
      <c r="N396" s="126"/>
      <c r="P396" s="126"/>
    </row>
    <row r="397">
      <c r="D397" s="126"/>
      <c r="E397" s="126"/>
      <c r="F397" s="126"/>
      <c r="G397" s="126"/>
      <c r="H397" s="126"/>
      <c r="J397" s="126"/>
      <c r="K397" s="126"/>
      <c r="L397" s="126"/>
      <c r="M397" s="126"/>
      <c r="N397" s="126"/>
      <c r="P397" s="126"/>
    </row>
    <row r="398">
      <c r="D398" s="126"/>
      <c r="E398" s="126"/>
      <c r="F398" s="126"/>
      <c r="G398" s="126"/>
      <c r="H398" s="126"/>
      <c r="J398" s="126"/>
      <c r="K398" s="126"/>
      <c r="L398" s="126"/>
      <c r="M398" s="126"/>
      <c r="N398" s="126"/>
      <c r="P398" s="126"/>
    </row>
    <row r="399">
      <c r="D399" s="126"/>
      <c r="E399" s="126"/>
      <c r="F399" s="126"/>
      <c r="G399" s="126"/>
      <c r="H399" s="126"/>
      <c r="J399" s="126"/>
      <c r="K399" s="126"/>
      <c r="L399" s="126"/>
      <c r="M399" s="126"/>
      <c r="N399" s="126"/>
      <c r="P399" s="126"/>
    </row>
    <row r="400">
      <c r="D400" s="126"/>
      <c r="E400" s="126"/>
      <c r="F400" s="126"/>
      <c r="G400" s="126"/>
      <c r="H400" s="126"/>
      <c r="J400" s="126"/>
      <c r="K400" s="126"/>
      <c r="L400" s="126"/>
      <c r="M400" s="126"/>
      <c r="N400" s="126"/>
      <c r="P400" s="126"/>
    </row>
    <row r="401">
      <c r="D401" s="126"/>
      <c r="E401" s="126"/>
      <c r="F401" s="126"/>
      <c r="G401" s="126"/>
      <c r="H401" s="126"/>
      <c r="J401" s="126"/>
      <c r="K401" s="126"/>
      <c r="L401" s="126"/>
      <c r="M401" s="126"/>
      <c r="N401" s="126"/>
      <c r="P401" s="126"/>
    </row>
    <row r="402">
      <c r="D402" s="126"/>
      <c r="E402" s="126"/>
      <c r="F402" s="126"/>
      <c r="G402" s="126"/>
      <c r="H402" s="126"/>
      <c r="J402" s="126"/>
      <c r="K402" s="126"/>
      <c r="L402" s="126"/>
      <c r="M402" s="126"/>
      <c r="N402" s="126"/>
      <c r="P402" s="126"/>
    </row>
    <row r="403">
      <c r="D403" s="126"/>
      <c r="E403" s="126"/>
      <c r="F403" s="126"/>
      <c r="G403" s="126"/>
      <c r="H403" s="126"/>
      <c r="J403" s="126"/>
      <c r="K403" s="126"/>
      <c r="L403" s="126"/>
      <c r="M403" s="126"/>
      <c r="N403" s="126"/>
      <c r="P403" s="126"/>
    </row>
    <row r="404">
      <c r="D404" s="126"/>
      <c r="E404" s="126"/>
      <c r="F404" s="126"/>
      <c r="G404" s="126"/>
      <c r="H404" s="126"/>
      <c r="J404" s="126"/>
      <c r="K404" s="126"/>
      <c r="L404" s="126"/>
      <c r="M404" s="126"/>
      <c r="N404" s="126"/>
      <c r="P404" s="126"/>
    </row>
    <row r="405">
      <c r="D405" s="126"/>
      <c r="E405" s="126"/>
      <c r="F405" s="126"/>
      <c r="G405" s="126"/>
      <c r="H405" s="126"/>
      <c r="J405" s="126"/>
      <c r="K405" s="126"/>
      <c r="L405" s="126"/>
      <c r="M405" s="126"/>
      <c r="N405" s="126"/>
      <c r="P405" s="126"/>
    </row>
    <row r="406">
      <c r="D406" s="126"/>
      <c r="E406" s="126"/>
      <c r="F406" s="126"/>
      <c r="G406" s="126"/>
      <c r="H406" s="126"/>
      <c r="J406" s="126"/>
      <c r="K406" s="126"/>
      <c r="L406" s="126"/>
      <c r="M406" s="126"/>
      <c r="N406" s="126"/>
      <c r="P406" s="126"/>
    </row>
    <row r="407">
      <c r="D407" s="126"/>
      <c r="E407" s="126"/>
      <c r="F407" s="126"/>
      <c r="G407" s="126"/>
      <c r="H407" s="126"/>
      <c r="J407" s="126"/>
      <c r="K407" s="126"/>
      <c r="L407" s="126"/>
      <c r="M407" s="126"/>
      <c r="N407" s="126"/>
      <c r="P407" s="126"/>
    </row>
    <row r="408">
      <c r="D408" s="126"/>
      <c r="E408" s="126"/>
      <c r="F408" s="126"/>
      <c r="G408" s="126"/>
      <c r="H408" s="126"/>
      <c r="J408" s="126"/>
      <c r="K408" s="126"/>
      <c r="L408" s="126"/>
      <c r="M408" s="126"/>
      <c r="N408" s="126"/>
      <c r="P408" s="126"/>
    </row>
    <row r="409">
      <c r="D409" s="126"/>
      <c r="E409" s="126"/>
      <c r="F409" s="126"/>
      <c r="G409" s="126"/>
      <c r="H409" s="126"/>
      <c r="J409" s="126"/>
      <c r="K409" s="126"/>
      <c r="L409" s="126"/>
      <c r="M409" s="126"/>
      <c r="N409" s="126"/>
      <c r="P409" s="126"/>
    </row>
    <row r="410">
      <c r="D410" s="126"/>
      <c r="E410" s="126"/>
      <c r="F410" s="126"/>
      <c r="G410" s="126"/>
      <c r="H410" s="126"/>
      <c r="J410" s="126"/>
      <c r="K410" s="126"/>
      <c r="L410" s="126"/>
      <c r="M410" s="126"/>
      <c r="N410" s="126"/>
      <c r="P410" s="126"/>
    </row>
    <row r="411">
      <c r="D411" s="126"/>
      <c r="E411" s="126"/>
      <c r="F411" s="126"/>
      <c r="G411" s="126"/>
      <c r="H411" s="126"/>
      <c r="J411" s="126"/>
      <c r="K411" s="126"/>
      <c r="L411" s="126"/>
      <c r="M411" s="126"/>
      <c r="N411" s="126"/>
      <c r="P411" s="126"/>
    </row>
    <row r="412">
      <c r="D412" s="126"/>
      <c r="E412" s="126"/>
      <c r="F412" s="126"/>
      <c r="G412" s="126"/>
      <c r="H412" s="126"/>
      <c r="J412" s="126"/>
      <c r="K412" s="126"/>
      <c r="L412" s="126"/>
      <c r="M412" s="126"/>
      <c r="N412" s="126"/>
      <c r="P412" s="126"/>
    </row>
    <row r="413">
      <c r="D413" s="126"/>
      <c r="E413" s="126"/>
      <c r="F413" s="126"/>
      <c r="G413" s="126"/>
      <c r="H413" s="126"/>
      <c r="J413" s="126"/>
      <c r="K413" s="126"/>
      <c r="L413" s="126"/>
      <c r="M413" s="126"/>
      <c r="N413" s="126"/>
      <c r="P413" s="126"/>
    </row>
    <row r="414">
      <c r="D414" s="126"/>
      <c r="E414" s="126"/>
      <c r="F414" s="126"/>
      <c r="G414" s="126"/>
      <c r="H414" s="126"/>
      <c r="J414" s="126"/>
      <c r="K414" s="126"/>
      <c r="L414" s="126"/>
      <c r="M414" s="126"/>
      <c r="N414" s="126"/>
      <c r="P414" s="126"/>
    </row>
    <row r="415">
      <c r="D415" s="126"/>
      <c r="E415" s="126"/>
      <c r="F415" s="126"/>
      <c r="G415" s="126"/>
      <c r="H415" s="126"/>
      <c r="J415" s="126"/>
      <c r="K415" s="126"/>
      <c r="L415" s="126"/>
      <c r="M415" s="126"/>
      <c r="N415" s="126"/>
      <c r="P415" s="126"/>
    </row>
    <row r="416">
      <c r="D416" s="126"/>
      <c r="E416" s="126"/>
      <c r="F416" s="126"/>
      <c r="G416" s="126"/>
      <c r="H416" s="126"/>
      <c r="J416" s="126"/>
      <c r="K416" s="126"/>
      <c r="L416" s="126"/>
      <c r="M416" s="126"/>
      <c r="N416" s="126"/>
      <c r="P416" s="126"/>
    </row>
    <row r="417">
      <c r="D417" s="126"/>
      <c r="E417" s="126"/>
      <c r="F417" s="126"/>
      <c r="G417" s="126"/>
      <c r="H417" s="126"/>
      <c r="J417" s="126"/>
      <c r="K417" s="126"/>
      <c r="L417" s="126"/>
      <c r="M417" s="126"/>
      <c r="N417" s="126"/>
      <c r="P417" s="126"/>
    </row>
    <row r="418">
      <c r="D418" s="126"/>
      <c r="E418" s="126"/>
      <c r="F418" s="126"/>
      <c r="G418" s="126"/>
      <c r="H418" s="126"/>
      <c r="J418" s="126"/>
      <c r="K418" s="126"/>
      <c r="L418" s="126"/>
      <c r="M418" s="126"/>
      <c r="N418" s="126"/>
      <c r="P418" s="126"/>
    </row>
    <row r="419">
      <c r="D419" s="126"/>
      <c r="E419" s="126"/>
      <c r="F419" s="126"/>
      <c r="G419" s="126"/>
      <c r="H419" s="126"/>
      <c r="J419" s="126"/>
      <c r="K419" s="126"/>
      <c r="L419" s="126"/>
      <c r="M419" s="126"/>
      <c r="N419" s="126"/>
      <c r="P419" s="126"/>
    </row>
    <row r="420">
      <c r="D420" s="126"/>
      <c r="E420" s="126"/>
      <c r="F420" s="126"/>
      <c r="G420" s="126"/>
      <c r="H420" s="126"/>
      <c r="J420" s="126"/>
      <c r="K420" s="126"/>
      <c r="L420" s="126"/>
      <c r="M420" s="126"/>
      <c r="N420" s="126"/>
      <c r="P420" s="126"/>
    </row>
    <row r="421">
      <c r="D421" s="126"/>
      <c r="E421" s="126"/>
      <c r="F421" s="126"/>
      <c r="G421" s="126"/>
      <c r="H421" s="126"/>
      <c r="J421" s="126"/>
      <c r="K421" s="126"/>
      <c r="L421" s="126"/>
      <c r="M421" s="126"/>
      <c r="N421" s="126"/>
      <c r="P421" s="126"/>
    </row>
    <row r="422">
      <c r="D422" s="126"/>
      <c r="E422" s="126"/>
      <c r="F422" s="126"/>
      <c r="G422" s="126"/>
      <c r="H422" s="126"/>
      <c r="J422" s="126"/>
      <c r="K422" s="126"/>
      <c r="L422" s="126"/>
      <c r="M422" s="126"/>
      <c r="N422" s="126"/>
      <c r="P422" s="126"/>
    </row>
    <row r="423">
      <c r="D423" s="126"/>
      <c r="E423" s="126"/>
      <c r="F423" s="126"/>
      <c r="G423" s="126"/>
      <c r="H423" s="126"/>
      <c r="J423" s="126"/>
      <c r="K423" s="126"/>
      <c r="L423" s="126"/>
      <c r="M423" s="126"/>
      <c r="N423" s="126"/>
      <c r="P423" s="126"/>
    </row>
    <row r="424">
      <c r="D424" s="126"/>
      <c r="E424" s="126"/>
      <c r="F424" s="126"/>
      <c r="G424" s="126"/>
      <c r="H424" s="126"/>
      <c r="J424" s="126"/>
      <c r="K424" s="126"/>
      <c r="L424" s="126"/>
      <c r="M424" s="126"/>
      <c r="N424" s="126"/>
      <c r="P424" s="126"/>
    </row>
    <row r="425">
      <c r="D425" s="126"/>
      <c r="E425" s="126"/>
      <c r="F425" s="126"/>
      <c r="G425" s="126"/>
      <c r="H425" s="126"/>
      <c r="J425" s="126"/>
      <c r="K425" s="126"/>
      <c r="L425" s="126"/>
      <c r="M425" s="126"/>
      <c r="N425" s="126"/>
      <c r="P425" s="126"/>
    </row>
    <row r="426">
      <c r="D426" s="126"/>
      <c r="E426" s="126"/>
      <c r="F426" s="126"/>
      <c r="G426" s="126"/>
      <c r="H426" s="126"/>
      <c r="J426" s="126"/>
      <c r="K426" s="126"/>
      <c r="L426" s="126"/>
      <c r="M426" s="126"/>
      <c r="N426" s="126"/>
      <c r="P426" s="126"/>
    </row>
    <row r="427">
      <c r="D427" s="126"/>
      <c r="E427" s="126"/>
      <c r="F427" s="126"/>
      <c r="G427" s="126"/>
      <c r="H427" s="126"/>
      <c r="J427" s="126"/>
      <c r="K427" s="126"/>
      <c r="L427" s="126"/>
      <c r="M427" s="126"/>
      <c r="N427" s="126"/>
      <c r="P427" s="126"/>
    </row>
    <row r="428">
      <c r="D428" s="126"/>
      <c r="E428" s="126"/>
      <c r="F428" s="126"/>
      <c r="G428" s="126"/>
      <c r="H428" s="126"/>
      <c r="J428" s="126"/>
      <c r="K428" s="126"/>
      <c r="L428" s="126"/>
      <c r="M428" s="126"/>
      <c r="N428" s="126"/>
      <c r="P428" s="126"/>
    </row>
    <row r="429">
      <c r="D429" s="126"/>
      <c r="E429" s="126"/>
      <c r="F429" s="126"/>
      <c r="G429" s="126"/>
      <c r="H429" s="126"/>
      <c r="J429" s="126"/>
      <c r="K429" s="126"/>
      <c r="L429" s="126"/>
      <c r="M429" s="126"/>
      <c r="N429" s="126"/>
      <c r="P429" s="126"/>
    </row>
    <row r="430">
      <c r="D430" s="126"/>
      <c r="E430" s="126"/>
      <c r="F430" s="126"/>
      <c r="G430" s="126"/>
      <c r="H430" s="126"/>
      <c r="J430" s="126"/>
      <c r="K430" s="126"/>
      <c r="L430" s="126"/>
      <c r="M430" s="126"/>
      <c r="N430" s="126"/>
      <c r="P430" s="126"/>
    </row>
    <row r="431">
      <c r="D431" s="126"/>
      <c r="E431" s="126"/>
      <c r="F431" s="126"/>
      <c r="G431" s="126"/>
      <c r="H431" s="126"/>
      <c r="J431" s="126"/>
      <c r="K431" s="126"/>
      <c r="L431" s="126"/>
      <c r="M431" s="126"/>
      <c r="N431" s="126"/>
      <c r="P431" s="126"/>
    </row>
    <row r="432">
      <c r="D432" s="126"/>
      <c r="E432" s="126"/>
      <c r="F432" s="126"/>
      <c r="G432" s="126"/>
      <c r="H432" s="126"/>
      <c r="J432" s="126"/>
      <c r="K432" s="126"/>
      <c r="L432" s="126"/>
      <c r="M432" s="126"/>
      <c r="N432" s="126"/>
      <c r="P432" s="126"/>
    </row>
    <row r="433">
      <c r="D433" s="126"/>
      <c r="E433" s="126"/>
      <c r="F433" s="126"/>
      <c r="G433" s="126"/>
      <c r="H433" s="126"/>
      <c r="J433" s="126"/>
      <c r="K433" s="126"/>
      <c r="L433" s="126"/>
      <c r="M433" s="126"/>
      <c r="N433" s="126"/>
      <c r="P433" s="126"/>
    </row>
    <row r="434">
      <c r="D434" s="126"/>
      <c r="E434" s="126"/>
      <c r="F434" s="126"/>
      <c r="G434" s="126"/>
      <c r="H434" s="126"/>
      <c r="J434" s="126"/>
      <c r="K434" s="126"/>
      <c r="L434" s="126"/>
      <c r="M434" s="126"/>
      <c r="N434" s="126"/>
      <c r="P434" s="126"/>
    </row>
    <row r="435">
      <c r="D435" s="126"/>
      <c r="E435" s="126"/>
      <c r="F435" s="126"/>
      <c r="G435" s="126"/>
      <c r="H435" s="126"/>
      <c r="J435" s="126"/>
      <c r="K435" s="126"/>
      <c r="L435" s="126"/>
      <c r="M435" s="126"/>
      <c r="N435" s="126"/>
      <c r="P435" s="126"/>
    </row>
    <row r="436">
      <c r="D436" s="126"/>
      <c r="E436" s="126"/>
      <c r="F436" s="126"/>
      <c r="G436" s="126"/>
      <c r="H436" s="126"/>
      <c r="J436" s="126"/>
      <c r="K436" s="126"/>
      <c r="L436" s="126"/>
      <c r="M436" s="126"/>
      <c r="N436" s="126"/>
      <c r="P436" s="126"/>
    </row>
    <row r="437">
      <c r="D437" s="126"/>
      <c r="E437" s="126"/>
      <c r="F437" s="126"/>
      <c r="G437" s="126"/>
      <c r="H437" s="126"/>
      <c r="J437" s="126"/>
      <c r="K437" s="126"/>
      <c r="L437" s="126"/>
      <c r="M437" s="126"/>
      <c r="N437" s="126"/>
      <c r="P437" s="126"/>
    </row>
    <row r="438">
      <c r="D438" s="126"/>
      <c r="E438" s="126"/>
      <c r="F438" s="126"/>
      <c r="G438" s="126"/>
      <c r="H438" s="126"/>
      <c r="J438" s="126"/>
      <c r="K438" s="126"/>
      <c r="L438" s="126"/>
      <c r="M438" s="126"/>
      <c r="N438" s="126"/>
      <c r="P438" s="126"/>
    </row>
    <row r="439">
      <c r="D439" s="126"/>
      <c r="E439" s="126"/>
      <c r="F439" s="126"/>
      <c r="G439" s="126"/>
      <c r="H439" s="126"/>
      <c r="J439" s="126"/>
      <c r="K439" s="126"/>
      <c r="L439" s="126"/>
      <c r="M439" s="126"/>
      <c r="N439" s="126"/>
      <c r="P439" s="126"/>
    </row>
    <row r="440">
      <c r="D440" s="126"/>
      <c r="E440" s="126"/>
      <c r="F440" s="126"/>
      <c r="G440" s="126"/>
      <c r="H440" s="126"/>
      <c r="J440" s="126"/>
      <c r="K440" s="126"/>
      <c r="L440" s="126"/>
      <c r="M440" s="126"/>
      <c r="N440" s="126"/>
      <c r="P440" s="126"/>
    </row>
    <row r="441">
      <c r="D441" s="126"/>
      <c r="E441" s="126"/>
      <c r="F441" s="126"/>
      <c r="G441" s="126"/>
      <c r="H441" s="126"/>
      <c r="J441" s="126"/>
      <c r="K441" s="126"/>
      <c r="L441" s="126"/>
      <c r="M441" s="126"/>
      <c r="N441" s="126"/>
      <c r="P441" s="126"/>
    </row>
    <row r="442">
      <c r="D442" s="126"/>
      <c r="E442" s="126"/>
      <c r="F442" s="126"/>
      <c r="G442" s="126"/>
      <c r="H442" s="126"/>
      <c r="J442" s="126"/>
      <c r="K442" s="126"/>
      <c r="L442" s="126"/>
      <c r="M442" s="126"/>
      <c r="N442" s="126"/>
      <c r="P442" s="126"/>
    </row>
    <row r="443">
      <c r="D443" s="126"/>
      <c r="E443" s="126"/>
      <c r="F443" s="126"/>
      <c r="G443" s="126"/>
      <c r="H443" s="126"/>
      <c r="J443" s="126"/>
      <c r="K443" s="126"/>
      <c r="L443" s="126"/>
      <c r="M443" s="126"/>
      <c r="N443" s="126"/>
      <c r="P443" s="126"/>
    </row>
    <row r="444">
      <c r="D444" s="126"/>
      <c r="E444" s="126"/>
      <c r="F444" s="126"/>
      <c r="G444" s="126"/>
      <c r="H444" s="126"/>
      <c r="J444" s="126"/>
      <c r="K444" s="126"/>
      <c r="L444" s="126"/>
      <c r="M444" s="126"/>
      <c r="N444" s="126"/>
      <c r="P444" s="126"/>
    </row>
    <row r="445">
      <c r="D445" s="126"/>
      <c r="E445" s="126"/>
      <c r="F445" s="126"/>
      <c r="G445" s="126"/>
      <c r="H445" s="126"/>
      <c r="J445" s="126"/>
      <c r="K445" s="126"/>
      <c r="L445" s="126"/>
      <c r="M445" s="126"/>
      <c r="N445" s="126"/>
      <c r="P445" s="126"/>
    </row>
    <row r="446">
      <c r="D446" s="126"/>
      <c r="E446" s="126"/>
      <c r="F446" s="126"/>
      <c r="G446" s="126"/>
      <c r="H446" s="126"/>
      <c r="J446" s="126"/>
      <c r="K446" s="126"/>
      <c r="L446" s="126"/>
      <c r="M446" s="126"/>
      <c r="N446" s="126"/>
      <c r="P446" s="126"/>
    </row>
    <row r="447">
      <c r="D447" s="126"/>
      <c r="E447" s="126"/>
      <c r="F447" s="126"/>
      <c r="G447" s="126"/>
      <c r="H447" s="126"/>
      <c r="J447" s="126"/>
      <c r="K447" s="126"/>
      <c r="L447" s="126"/>
      <c r="M447" s="126"/>
      <c r="N447" s="126"/>
      <c r="P447" s="126"/>
    </row>
    <row r="448">
      <c r="D448" s="126"/>
      <c r="E448" s="126"/>
      <c r="F448" s="126"/>
      <c r="G448" s="126"/>
      <c r="H448" s="126"/>
      <c r="J448" s="126"/>
      <c r="K448" s="126"/>
      <c r="L448" s="126"/>
      <c r="M448" s="126"/>
      <c r="N448" s="126"/>
      <c r="P448" s="126"/>
    </row>
    <row r="449">
      <c r="D449" s="126"/>
      <c r="E449" s="126"/>
      <c r="F449" s="126"/>
      <c r="G449" s="126"/>
      <c r="H449" s="126"/>
      <c r="J449" s="126"/>
      <c r="K449" s="126"/>
      <c r="L449" s="126"/>
      <c r="M449" s="126"/>
      <c r="N449" s="126"/>
      <c r="P449" s="126"/>
    </row>
    <row r="450">
      <c r="D450" s="126"/>
      <c r="E450" s="126"/>
      <c r="F450" s="126"/>
      <c r="G450" s="126"/>
      <c r="H450" s="126"/>
      <c r="J450" s="126"/>
      <c r="K450" s="126"/>
      <c r="L450" s="126"/>
      <c r="M450" s="126"/>
      <c r="N450" s="126"/>
      <c r="P450" s="126"/>
    </row>
    <row r="451">
      <c r="D451" s="126"/>
      <c r="E451" s="126"/>
      <c r="F451" s="126"/>
      <c r="G451" s="126"/>
      <c r="H451" s="126"/>
      <c r="J451" s="126"/>
      <c r="K451" s="126"/>
      <c r="L451" s="126"/>
      <c r="M451" s="126"/>
      <c r="N451" s="126"/>
      <c r="P451" s="126"/>
    </row>
    <row r="452">
      <c r="D452" s="126"/>
      <c r="E452" s="126"/>
      <c r="F452" s="126"/>
      <c r="G452" s="126"/>
      <c r="H452" s="126"/>
      <c r="J452" s="126"/>
      <c r="K452" s="126"/>
      <c r="L452" s="126"/>
      <c r="M452" s="126"/>
      <c r="N452" s="126"/>
      <c r="P452" s="126"/>
    </row>
    <row r="453">
      <c r="D453" s="126"/>
      <c r="E453" s="126"/>
      <c r="F453" s="126"/>
      <c r="G453" s="126"/>
      <c r="H453" s="126"/>
      <c r="J453" s="126"/>
      <c r="K453" s="126"/>
      <c r="L453" s="126"/>
      <c r="M453" s="126"/>
      <c r="N453" s="126"/>
      <c r="P453" s="126"/>
    </row>
    <row r="454">
      <c r="D454" s="126"/>
      <c r="E454" s="126"/>
      <c r="F454" s="126"/>
      <c r="G454" s="126"/>
      <c r="H454" s="126"/>
      <c r="J454" s="126"/>
      <c r="K454" s="126"/>
      <c r="L454" s="126"/>
      <c r="M454" s="126"/>
      <c r="N454" s="126"/>
      <c r="P454" s="126"/>
    </row>
    <row r="455">
      <c r="D455" s="126"/>
      <c r="E455" s="126"/>
      <c r="F455" s="126"/>
      <c r="G455" s="126"/>
      <c r="H455" s="126"/>
      <c r="J455" s="126"/>
      <c r="K455" s="126"/>
      <c r="L455" s="126"/>
      <c r="M455" s="126"/>
      <c r="N455" s="126"/>
      <c r="P455" s="126"/>
    </row>
    <row r="456">
      <c r="D456" s="126"/>
      <c r="E456" s="126"/>
      <c r="F456" s="126"/>
      <c r="G456" s="126"/>
      <c r="H456" s="126"/>
      <c r="J456" s="126"/>
      <c r="K456" s="126"/>
      <c r="L456" s="126"/>
      <c r="M456" s="126"/>
      <c r="N456" s="126"/>
      <c r="P456" s="126"/>
    </row>
    <row r="457">
      <c r="D457" s="126"/>
      <c r="E457" s="126"/>
      <c r="F457" s="126"/>
      <c r="G457" s="126"/>
      <c r="H457" s="126"/>
      <c r="J457" s="126"/>
      <c r="K457" s="126"/>
      <c r="L457" s="126"/>
      <c r="M457" s="126"/>
      <c r="N457" s="126"/>
      <c r="P457" s="126"/>
    </row>
    <row r="458">
      <c r="D458" s="126"/>
      <c r="E458" s="126"/>
      <c r="F458" s="126"/>
      <c r="G458" s="126"/>
      <c r="H458" s="126"/>
      <c r="J458" s="126"/>
      <c r="K458" s="126"/>
      <c r="L458" s="126"/>
      <c r="M458" s="126"/>
      <c r="N458" s="126"/>
      <c r="P458" s="126"/>
    </row>
    <row r="459">
      <c r="D459" s="126"/>
      <c r="E459" s="126"/>
      <c r="F459" s="126"/>
      <c r="G459" s="126"/>
      <c r="H459" s="126"/>
      <c r="J459" s="126"/>
      <c r="K459" s="126"/>
      <c r="L459" s="126"/>
      <c r="M459" s="126"/>
      <c r="N459" s="126"/>
      <c r="P459" s="126"/>
    </row>
    <row r="460">
      <c r="D460" s="126"/>
      <c r="E460" s="126"/>
      <c r="F460" s="126"/>
      <c r="G460" s="126"/>
      <c r="H460" s="126"/>
      <c r="J460" s="126"/>
      <c r="K460" s="126"/>
      <c r="L460" s="126"/>
      <c r="M460" s="126"/>
      <c r="N460" s="126"/>
      <c r="P460" s="126"/>
    </row>
    <row r="461">
      <c r="D461" s="126"/>
      <c r="E461" s="126"/>
      <c r="F461" s="126"/>
      <c r="G461" s="126"/>
      <c r="H461" s="126"/>
      <c r="J461" s="126"/>
      <c r="K461" s="126"/>
      <c r="L461" s="126"/>
      <c r="M461" s="126"/>
      <c r="N461" s="126"/>
      <c r="P461" s="126"/>
    </row>
    <row r="462">
      <c r="D462" s="126"/>
      <c r="E462" s="126"/>
      <c r="F462" s="126"/>
      <c r="G462" s="126"/>
      <c r="H462" s="126"/>
      <c r="J462" s="126"/>
      <c r="K462" s="126"/>
      <c r="L462" s="126"/>
      <c r="M462" s="126"/>
      <c r="N462" s="126"/>
      <c r="P462" s="126"/>
    </row>
    <row r="463">
      <c r="D463" s="126"/>
      <c r="E463" s="126"/>
      <c r="F463" s="126"/>
      <c r="G463" s="126"/>
      <c r="H463" s="126"/>
      <c r="J463" s="126"/>
      <c r="K463" s="126"/>
      <c r="L463" s="126"/>
      <c r="M463" s="126"/>
      <c r="N463" s="126"/>
      <c r="P463" s="126"/>
    </row>
    <row r="464">
      <c r="D464" s="126"/>
      <c r="E464" s="126"/>
      <c r="F464" s="126"/>
      <c r="G464" s="126"/>
      <c r="H464" s="126"/>
      <c r="J464" s="126"/>
      <c r="K464" s="126"/>
      <c r="L464" s="126"/>
      <c r="M464" s="126"/>
      <c r="N464" s="126"/>
      <c r="P464" s="126"/>
    </row>
    <row r="465">
      <c r="D465" s="126"/>
      <c r="E465" s="126"/>
      <c r="F465" s="126"/>
      <c r="G465" s="126"/>
      <c r="H465" s="126"/>
      <c r="J465" s="126"/>
      <c r="K465" s="126"/>
      <c r="L465" s="126"/>
      <c r="M465" s="126"/>
      <c r="N465" s="126"/>
      <c r="P465" s="126"/>
    </row>
    <row r="466">
      <c r="D466" s="126"/>
      <c r="E466" s="126"/>
      <c r="F466" s="126"/>
      <c r="G466" s="126"/>
      <c r="H466" s="126"/>
      <c r="J466" s="126"/>
      <c r="K466" s="126"/>
      <c r="L466" s="126"/>
      <c r="M466" s="126"/>
      <c r="N466" s="126"/>
      <c r="P466" s="126"/>
    </row>
    <row r="467">
      <c r="D467" s="126"/>
      <c r="E467" s="126"/>
      <c r="F467" s="126"/>
      <c r="G467" s="126"/>
      <c r="H467" s="126"/>
      <c r="J467" s="126"/>
      <c r="K467" s="126"/>
      <c r="L467" s="126"/>
      <c r="M467" s="126"/>
      <c r="N467" s="126"/>
      <c r="P467" s="126"/>
    </row>
    <row r="468">
      <c r="D468" s="126"/>
      <c r="E468" s="126"/>
      <c r="F468" s="126"/>
      <c r="G468" s="126"/>
      <c r="H468" s="126"/>
      <c r="J468" s="126"/>
      <c r="K468" s="126"/>
      <c r="L468" s="126"/>
      <c r="M468" s="126"/>
      <c r="N468" s="126"/>
      <c r="P468" s="126"/>
    </row>
    <row r="469">
      <c r="D469" s="126"/>
      <c r="E469" s="126"/>
      <c r="F469" s="126"/>
      <c r="G469" s="126"/>
      <c r="H469" s="126"/>
      <c r="J469" s="126"/>
      <c r="K469" s="126"/>
      <c r="L469" s="126"/>
      <c r="M469" s="126"/>
      <c r="N469" s="126"/>
      <c r="P469" s="126"/>
    </row>
    <row r="470">
      <c r="D470" s="126"/>
      <c r="E470" s="126"/>
      <c r="F470" s="126"/>
      <c r="G470" s="126"/>
      <c r="H470" s="126"/>
      <c r="J470" s="126"/>
      <c r="K470" s="126"/>
      <c r="L470" s="126"/>
      <c r="M470" s="126"/>
      <c r="N470" s="126"/>
      <c r="P470" s="126"/>
    </row>
    <row r="471">
      <c r="D471" s="126"/>
      <c r="E471" s="126"/>
      <c r="F471" s="126"/>
      <c r="G471" s="126"/>
      <c r="H471" s="126"/>
      <c r="J471" s="126"/>
      <c r="K471" s="126"/>
      <c r="L471" s="126"/>
      <c r="M471" s="126"/>
      <c r="N471" s="126"/>
      <c r="P471" s="126"/>
    </row>
    <row r="472">
      <c r="D472" s="126"/>
      <c r="E472" s="126"/>
      <c r="F472" s="126"/>
      <c r="G472" s="126"/>
      <c r="H472" s="126"/>
      <c r="J472" s="126"/>
      <c r="K472" s="126"/>
      <c r="L472" s="126"/>
      <c r="M472" s="126"/>
      <c r="N472" s="126"/>
      <c r="P472" s="126"/>
    </row>
    <row r="473">
      <c r="D473" s="126"/>
      <c r="E473" s="126"/>
      <c r="F473" s="126"/>
      <c r="G473" s="126"/>
      <c r="H473" s="126"/>
      <c r="J473" s="126"/>
      <c r="K473" s="126"/>
      <c r="L473" s="126"/>
      <c r="M473" s="126"/>
      <c r="N473" s="126"/>
      <c r="P473" s="126"/>
    </row>
    <row r="474">
      <c r="D474" s="126"/>
      <c r="E474" s="126"/>
      <c r="F474" s="126"/>
      <c r="G474" s="126"/>
      <c r="H474" s="126"/>
      <c r="J474" s="126"/>
      <c r="K474" s="126"/>
      <c r="L474" s="126"/>
      <c r="M474" s="126"/>
      <c r="N474" s="126"/>
      <c r="P474" s="126"/>
    </row>
    <row r="475">
      <c r="D475" s="126"/>
      <c r="E475" s="126"/>
      <c r="F475" s="126"/>
      <c r="G475" s="126"/>
      <c r="H475" s="126"/>
      <c r="J475" s="126"/>
      <c r="K475" s="126"/>
      <c r="L475" s="126"/>
      <c r="M475" s="126"/>
      <c r="N475" s="126"/>
      <c r="P475" s="126"/>
    </row>
    <row r="476">
      <c r="D476" s="126"/>
      <c r="E476" s="126"/>
      <c r="F476" s="126"/>
      <c r="G476" s="126"/>
      <c r="H476" s="126"/>
      <c r="J476" s="126"/>
      <c r="K476" s="126"/>
      <c r="L476" s="126"/>
      <c r="M476" s="126"/>
      <c r="N476" s="126"/>
      <c r="P476" s="126"/>
    </row>
    <row r="477">
      <c r="D477" s="126"/>
      <c r="E477" s="126"/>
      <c r="F477" s="126"/>
      <c r="G477" s="126"/>
      <c r="H477" s="126"/>
      <c r="J477" s="126"/>
      <c r="K477" s="126"/>
      <c r="L477" s="126"/>
      <c r="M477" s="126"/>
      <c r="N477" s="126"/>
      <c r="P477" s="126"/>
    </row>
    <row r="478">
      <c r="D478" s="126"/>
      <c r="E478" s="126"/>
      <c r="F478" s="126"/>
      <c r="G478" s="126"/>
      <c r="H478" s="126"/>
      <c r="J478" s="126"/>
      <c r="K478" s="126"/>
      <c r="L478" s="126"/>
      <c r="M478" s="126"/>
      <c r="N478" s="126"/>
      <c r="P478" s="126"/>
    </row>
    <row r="479">
      <c r="D479" s="126"/>
      <c r="E479" s="126"/>
      <c r="F479" s="126"/>
      <c r="G479" s="126"/>
      <c r="H479" s="126"/>
      <c r="J479" s="126"/>
      <c r="K479" s="126"/>
      <c r="L479" s="126"/>
      <c r="M479" s="126"/>
      <c r="N479" s="126"/>
      <c r="P479" s="126"/>
    </row>
    <row r="480">
      <c r="D480" s="126"/>
      <c r="E480" s="126"/>
      <c r="F480" s="126"/>
      <c r="G480" s="126"/>
      <c r="H480" s="126"/>
      <c r="J480" s="126"/>
      <c r="K480" s="126"/>
      <c r="L480" s="126"/>
      <c r="M480" s="126"/>
      <c r="N480" s="126"/>
      <c r="P480" s="126"/>
    </row>
    <row r="481">
      <c r="D481" s="126"/>
      <c r="E481" s="126"/>
      <c r="F481" s="126"/>
      <c r="G481" s="126"/>
      <c r="H481" s="126"/>
      <c r="J481" s="126"/>
      <c r="K481" s="126"/>
      <c r="L481" s="126"/>
      <c r="M481" s="126"/>
      <c r="N481" s="126"/>
      <c r="P481" s="126"/>
    </row>
    <row r="482">
      <c r="D482" s="126"/>
      <c r="E482" s="126"/>
      <c r="F482" s="126"/>
      <c r="G482" s="126"/>
      <c r="H482" s="126"/>
      <c r="J482" s="126"/>
      <c r="K482" s="126"/>
      <c r="L482" s="126"/>
      <c r="M482" s="126"/>
      <c r="N482" s="126"/>
      <c r="P482" s="126"/>
    </row>
    <row r="483">
      <c r="D483" s="126"/>
      <c r="E483" s="126"/>
      <c r="F483" s="126"/>
      <c r="G483" s="126"/>
      <c r="H483" s="126"/>
      <c r="J483" s="126"/>
      <c r="K483" s="126"/>
      <c r="L483" s="126"/>
      <c r="M483" s="126"/>
      <c r="N483" s="126"/>
      <c r="P483" s="126"/>
    </row>
    <row r="484">
      <c r="D484" s="126"/>
      <c r="E484" s="126"/>
      <c r="F484" s="126"/>
      <c r="G484" s="126"/>
      <c r="H484" s="126"/>
      <c r="J484" s="126"/>
      <c r="K484" s="126"/>
      <c r="L484" s="126"/>
      <c r="M484" s="126"/>
      <c r="N484" s="126"/>
      <c r="P484" s="126"/>
    </row>
    <row r="485">
      <c r="D485" s="126"/>
      <c r="E485" s="126"/>
      <c r="F485" s="126"/>
      <c r="G485" s="126"/>
      <c r="H485" s="126"/>
      <c r="J485" s="126"/>
      <c r="K485" s="126"/>
      <c r="L485" s="126"/>
      <c r="M485" s="126"/>
      <c r="N485" s="126"/>
      <c r="P485" s="126"/>
    </row>
    <row r="486">
      <c r="D486" s="126"/>
      <c r="E486" s="126"/>
      <c r="F486" s="126"/>
      <c r="G486" s="126"/>
      <c r="H486" s="126"/>
      <c r="J486" s="126"/>
      <c r="K486" s="126"/>
      <c r="L486" s="126"/>
      <c r="M486" s="126"/>
      <c r="N486" s="126"/>
      <c r="P486" s="126"/>
    </row>
    <row r="487">
      <c r="D487" s="126"/>
      <c r="E487" s="126"/>
      <c r="F487" s="126"/>
      <c r="G487" s="126"/>
      <c r="H487" s="126"/>
      <c r="J487" s="126"/>
      <c r="K487" s="126"/>
      <c r="L487" s="126"/>
      <c r="M487" s="126"/>
      <c r="N487" s="126"/>
      <c r="P487" s="126"/>
    </row>
    <row r="488">
      <c r="D488" s="126"/>
      <c r="E488" s="126"/>
      <c r="F488" s="126"/>
      <c r="G488" s="126"/>
      <c r="H488" s="126"/>
      <c r="J488" s="126"/>
      <c r="K488" s="126"/>
      <c r="L488" s="126"/>
      <c r="M488" s="126"/>
      <c r="N488" s="126"/>
      <c r="P488" s="126"/>
    </row>
    <row r="489">
      <c r="D489" s="126"/>
      <c r="E489" s="126"/>
      <c r="F489" s="126"/>
      <c r="G489" s="126"/>
      <c r="H489" s="126"/>
      <c r="J489" s="126"/>
      <c r="K489" s="126"/>
      <c r="L489" s="126"/>
      <c r="M489" s="126"/>
      <c r="N489" s="126"/>
      <c r="P489" s="126"/>
    </row>
    <row r="490">
      <c r="D490" s="126"/>
      <c r="E490" s="126"/>
      <c r="F490" s="126"/>
      <c r="G490" s="126"/>
      <c r="H490" s="126"/>
      <c r="J490" s="126"/>
      <c r="K490" s="126"/>
      <c r="L490" s="126"/>
      <c r="M490" s="126"/>
      <c r="N490" s="126"/>
      <c r="P490" s="126"/>
    </row>
    <row r="491">
      <c r="D491" s="126"/>
      <c r="E491" s="126"/>
      <c r="F491" s="126"/>
      <c r="G491" s="126"/>
      <c r="H491" s="126"/>
      <c r="J491" s="126"/>
      <c r="K491" s="126"/>
      <c r="L491" s="126"/>
      <c r="M491" s="126"/>
      <c r="N491" s="126"/>
      <c r="P491" s="126"/>
    </row>
    <row r="492">
      <c r="D492" s="126"/>
      <c r="E492" s="126"/>
      <c r="F492" s="126"/>
      <c r="G492" s="126"/>
      <c r="H492" s="126"/>
      <c r="J492" s="126"/>
      <c r="K492" s="126"/>
      <c r="L492" s="126"/>
      <c r="M492" s="126"/>
      <c r="N492" s="126"/>
      <c r="P492" s="126"/>
    </row>
    <row r="493">
      <c r="D493" s="126"/>
      <c r="E493" s="126"/>
      <c r="F493" s="126"/>
      <c r="G493" s="126"/>
      <c r="H493" s="126"/>
      <c r="J493" s="126"/>
      <c r="K493" s="126"/>
      <c r="L493" s="126"/>
      <c r="M493" s="126"/>
      <c r="N493" s="126"/>
      <c r="P493" s="126"/>
    </row>
    <row r="494">
      <c r="D494" s="126"/>
      <c r="E494" s="126"/>
      <c r="F494" s="126"/>
      <c r="G494" s="126"/>
      <c r="H494" s="126"/>
      <c r="J494" s="126"/>
      <c r="K494" s="126"/>
      <c r="L494" s="126"/>
      <c r="M494" s="126"/>
      <c r="N494" s="126"/>
      <c r="P494" s="126"/>
    </row>
    <row r="495">
      <c r="D495" s="126"/>
      <c r="E495" s="126"/>
      <c r="F495" s="126"/>
      <c r="G495" s="126"/>
      <c r="H495" s="126"/>
      <c r="J495" s="126"/>
      <c r="K495" s="126"/>
      <c r="L495" s="126"/>
      <c r="M495" s="126"/>
      <c r="N495" s="126"/>
      <c r="P495" s="126"/>
    </row>
    <row r="496">
      <c r="D496" s="126"/>
      <c r="E496" s="126"/>
      <c r="F496" s="126"/>
      <c r="G496" s="126"/>
      <c r="H496" s="126"/>
      <c r="J496" s="126"/>
      <c r="K496" s="126"/>
      <c r="L496" s="126"/>
      <c r="M496" s="126"/>
      <c r="N496" s="126"/>
      <c r="P496" s="126"/>
    </row>
    <row r="497">
      <c r="D497" s="126"/>
      <c r="E497" s="126"/>
      <c r="F497" s="126"/>
      <c r="G497" s="126"/>
      <c r="H497" s="126"/>
      <c r="J497" s="126"/>
      <c r="K497" s="126"/>
      <c r="L497" s="126"/>
      <c r="M497" s="126"/>
      <c r="N497" s="126"/>
      <c r="P497" s="126"/>
    </row>
    <row r="498">
      <c r="D498" s="126"/>
      <c r="E498" s="126"/>
      <c r="F498" s="126"/>
      <c r="G498" s="126"/>
      <c r="H498" s="126"/>
      <c r="J498" s="126"/>
      <c r="K498" s="126"/>
      <c r="L498" s="126"/>
      <c r="M498" s="126"/>
      <c r="N498" s="126"/>
      <c r="P498" s="126"/>
    </row>
    <row r="499">
      <c r="D499" s="126"/>
      <c r="E499" s="126"/>
      <c r="F499" s="126"/>
      <c r="G499" s="126"/>
      <c r="H499" s="126"/>
      <c r="J499" s="126"/>
      <c r="K499" s="126"/>
      <c r="L499" s="126"/>
      <c r="M499" s="126"/>
      <c r="N499" s="126"/>
      <c r="P499" s="126"/>
    </row>
    <row r="500">
      <c r="D500" s="126"/>
      <c r="E500" s="126"/>
      <c r="F500" s="126"/>
      <c r="G500" s="126"/>
      <c r="H500" s="126"/>
      <c r="J500" s="126"/>
      <c r="K500" s="126"/>
      <c r="L500" s="126"/>
      <c r="M500" s="126"/>
      <c r="N500" s="126"/>
      <c r="P500" s="126"/>
    </row>
    <row r="501">
      <c r="D501" s="126"/>
      <c r="E501" s="126"/>
      <c r="F501" s="126"/>
      <c r="G501" s="126"/>
      <c r="H501" s="126"/>
      <c r="J501" s="126"/>
      <c r="K501" s="126"/>
      <c r="L501" s="126"/>
      <c r="M501" s="126"/>
      <c r="N501" s="126"/>
      <c r="P501" s="126"/>
    </row>
    <row r="502">
      <c r="D502" s="126"/>
      <c r="E502" s="126"/>
      <c r="F502" s="126"/>
      <c r="G502" s="126"/>
      <c r="H502" s="126"/>
      <c r="J502" s="126"/>
      <c r="K502" s="126"/>
      <c r="L502" s="126"/>
      <c r="M502" s="126"/>
      <c r="N502" s="126"/>
      <c r="P502" s="126"/>
    </row>
    <row r="503">
      <c r="D503" s="126"/>
      <c r="E503" s="126"/>
      <c r="F503" s="126"/>
      <c r="G503" s="126"/>
      <c r="H503" s="126"/>
      <c r="J503" s="126"/>
      <c r="K503" s="126"/>
      <c r="L503" s="126"/>
      <c r="M503" s="126"/>
      <c r="N503" s="126"/>
      <c r="P503" s="126"/>
    </row>
    <row r="504">
      <c r="D504" s="126"/>
      <c r="E504" s="126"/>
      <c r="F504" s="126"/>
      <c r="G504" s="126"/>
      <c r="H504" s="126"/>
      <c r="J504" s="126"/>
      <c r="K504" s="126"/>
      <c r="L504" s="126"/>
      <c r="M504" s="126"/>
      <c r="N504" s="126"/>
      <c r="P504" s="126"/>
    </row>
    <row r="505">
      <c r="D505" s="126"/>
      <c r="E505" s="126"/>
      <c r="F505" s="126"/>
      <c r="G505" s="126"/>
      <c r="H505" s="126"/>
      <c r="J505" s="126"/>
      <c r="K505" s="126"/>
      <c r="L505" s="126"/>
      <c r="M505" s="126"/>
      <c r="N505" s="126"/>
      <c r="P505" s="126"/>
    </row>
    <row r="506">
      <c r="D506" s="126"/>
      <c r="E506" s="126"/>
      <c r="F506" s="126"/>
      <c r="G506" s="126"/>
      <c r="H506" s="126"/>
      <c r="J506" s="126"/>
      <c r="K506" s="126"/>
      <c r="L506" s="126"/>
      <c r="M506" s="126"/>
      <c r="N506" s="126"/>
      <c r="P506" s="126"/>
    </row>
    <row r="507">
      <c r="D507" s="126"/>
      <c r="E507" s="126"/>
      <c r="F507" s="126"/>
      <c r="G507" s="126"/>
      <c r="H507" s="126"/>
      <c r="J507" s="126"/>
      <c r="K507" s="126"/>
      <c r="L507" s="126"/>
      <c r="M507" s="126"/>
      <c r="N507" s="126"/>
      <c r="P507" s="126"/>
    </row>
    <row r="508">
      <c r="D508" s="126"/>
      <c r="E508" s="126"/>
      <c r="F508" s="126"/>
      <c r="G508" s="126"/>
      <c r="H508" s="126"/>
      <c r="J508" s="126"/>
      <c r="K508" s="126"/>
      <c r="L508" s="126"/>
      <c r="M508" s="126"/>
      <c r="N508" s="126"/>
      <c r="P508" s="126"/>
    </row>
    <row r="509">
      <c r="D509" s="126"/>
      <c r="E509" s="126"/>
      <c r="F509" s="126"/>
      <c r="G509" s="126"/>
      <c r="H509" s="126"/>
      <c r="J509" s="126"/>
      <c r="K509" s="126"/>
      <c r="L509" s="126"/>
      <c r="M509" s="126"/>
      <c r="N509" s="126"/>
      <c r="P509" s="126"/>
    </row>
    <row r="510">
      <c r="D510" s="126"/>
      <c r="E510" s="126"/>
      <c r="F510" s="126"/>
      <c r="G510" s="126"/>
      <c r="H510" s="126"/>
      <c r="J510" s="126"/>
      <c r="K510" s="126"/>
      <c r="L510" s="126"/>
      <c r="M510" s="126"/>
      <c r="N510" s="126"/>
      <c r="P510" s="126"/>
    </row>
    <row r="511">
      <c r="D511" s="126"/>
      <c r="E511" s="126"/>
      <c r="F511" s="126"/>
      <c r="G511" s="126"/>
      <c r="H511" s="126"/>
      <c r="J511" s="126"/>
      <c r="K511" s="126"/>
      <c r="L511" s="126"/>
      <c r="M511" s="126"/>
      <c r="N511" s="126"/>
      <c r="P511" s="126"/>
    </row>
    <row r="512">
      <c r="D512" s="126"/>
      <c r="E512" s="126"/>
      <c r="F512" s="126"/>
      <c r="G512" s="126"/>
      <c r="H512" s="126"/>
      <c r="J512" s="126"/>
      <c r="K512" s="126"/>
      <c r="L512" s="126"/>
      <c r="M512" s="126"/>
      <c r="N512" s="126"/>
      <c r="P512" s="126"/>
    </row>
    <row r="513">
      <c r="D513" s="126"/>
      <c r="E513" s="126"/>
      <c r="F513" s="126"/>
      <c r="G513" s="126"/>
      <c r="H513" s="126"/>
      <c r="J513" s="126"/>
      <c r="K513" s="126"/>
      <c r="L513" s="126"/>
      <c r="M513" s="126"/>
      <c r="N513" s="126"/>
      <c r="P513" s="126"/>
    </row>
    <row r="514">
      <c r="D514" s="126"/>
      <c r="E514" s="126"/>
      <c r="F514" s="126"/>
      <c r="G514" s="126"/>
      <c r="H514" s="126"/>
      <c r="J514" s="126"/>
      <c r="K514" s="126"/>
      <c r="L514" s="126"/>
      <c r="M514" s="126"/>
      <c r="N514" s="126"/>
      <c r="P514" s="126"/>
    </row>
    <row r="515">
      <c r="D515" s="126"/>
      <c r="E515" s="126"/>
      <c r="F515" s="126"/>
      <c r="G515" s="126"/>
      <c r="H515" s="126"/>
      <c r="J515" s="126"/>
      <c r="K515" s="126"/>
      <c r="L515" s="126"/>
      <c r="M515" s="126"/>
      <c r="N515" s="126"/>
      <c r="P515" s="126"/>
    </row>
    <row r="516">
      <c r="D516" s="126"/>
      <c r="E516" s="126"/>
      <c r="F516" s="126"/>
      <c r="G516" s="126"/>
      <c r="H516" s="126"/>
      <c r="J516" s="126"/>
      <c r="K516" s="126"/>
      <c r="L516" s="126"/>
      <c r="M516" s="126"/>
      <c r="N516" s="126"/>
      <c r="P516" s="126"/>
    </row>
    <row r="517">
      <c r="D517" s="126"/>
      <c r="E517" s="126"/>
      <c r="F517" s="126"/>
      <c r="G517" s="126"/>
      <c r="H517" s="126"/>
      <c r="J517" s="126"/>
      <c r="K517" s="126"/>
      <c r="L517" s="126"/>
      <c r="M517" s="126"/>
      <c r="N517" s="126"/>
      <c r="P517" s="126"/>
    </row>
    <row r="518">
      <c r="D518" s="126"/>
      <c r="E518" s="126"/>
      <c r="F518" s="126"/>
      <c r="G518" s="126"/>
      <c r="H518" s="126"/>
      <c r="J518" s="126"/>
      <c r="K518" s="126"/>
      <c r="L518" s="126"/>
      <c r="M518" s="126"/>
      <c r="N518" s="126"/>
      <c r="P518" s="126"/>
    </row>
    <row r="519">
      <c r="D519" s="126"/>
      <c r="E519" s="126"/>
      <c r="F519" s="126"/>
      <c r="G519" s="126"/>
      <c r="H519" s="126"/>
      <c r="J519" s="126"/>
      <c r="K519" s="126"/>
      <c r="L519" s="126"/>
      <c r="M519" s="126"/>
      <c r="N519" s="126"/>
      <c r="P519" s="126"/>
    </row>
    <row r="520">
      <c r="D520" s="126"/>
      <c r="E520" s="126"/>
      <c r="F520" s="126"/>
      <c r="G520" s="126"/>
      <c r="H520" s="126"/>
      <c r="J520" s="126"/>
      <c r="K520" s="126"/>
      <c r="L520" s="126"/>
      <c r="M520" s="126"/>
      <c r="N520" s="126"/>
      <c r="P520" s="126"/>
    </row>
    <row r="521">
      <c r="D521" s="126"/>
      <c r="E521" s="126"/>
      <c r="F521" s="126"/>
      <c r="G521" s="126"/>
      <c r="H521" s="126"/>
      <c r="J521" s="126"/>
      <c r="K521" s="126"/>
      <c r="L521" s="126"/>
      <c r="M521" s="126"/>
      <c r="N521" s="126"/>
      <c r="P521" s="126"/>
    </row>
    <row r="522">
      <c r="D522" s="126"/>
      <c r="E522" s="126"/>
      <c r="F522" s="126"/>
      <c r="G522" s="126"/>
      <c r="H522" s="126"/>
      <c r="J522" s="126"/>
      <c r="K522" s="126"/>
      <c r="L522" s="126"/>
      <c r="M522" s="126"/>
      <c r="N522" s="126"/>
      <c r="P522" s="126"/>
    </row>
    <row r="523">
      <c r="D523" s="126"/>
      <c r="E523" s="126"/>
      <c r="F523" s="126"/>
      <c r="G523" s="126"/>
      <c r="H523" s="126"/>
      <c r="J523" s="126"/>
      <c r="K523" s="126"/>
      <c r="L523" s="126"/>
      <c r="M523" s="126"/>
      <c r="N523" s="126"/>
      <c r="P523" s="126"/>
    </row>
    <row r="524">
      <c r="D524" s="126"/>
      <c r="E524" s="126"/>
      <c r="F524" s="126"/>
      <c r="G524" s="126"/>
      <c r="H524" s="126"/>
      <c r="J524" s="126"/>
      <c r="K524" s="126"/>
      <c r="L524" s="126"/>
      <c r="M524" s="126"/>
      <c r="N524" s="126"/>
      <c r="P524" s="126"/>
    </row>
    <row r="525">
      <c r="D525" s="126"/>
      <c r="E525" s="126"/>
      <c r="F525" s="126"/>
      <c r="G525" s="126"/>
      <c r="H525" s="126"/>
      <c r="J525" s="126"/>
      <c r="K525" s="126"/>
      <c r="L525" s="126"/>
      <c r="M525" s="126"/>
      <c r="N525" s="126"/>
      <c r="P525" s="126"/>
    </row>
    <row r="526">
      <c r="D526" s="126"/>
      <c r="E526" s="126"/>
      <c r="F526" s="126"/>
      <c r="G526" s="126"/>
      <c r="H526" s="126"/>
      <c r="J526" s="126"/>
      <c r="K526" s="126"/>
      <c r="L526" s="126"/>
      <c r="M526" s="126"/>
      <c r="N526" s="126"/>
      <c r="P526" s="126"/>
    </row>
    <row r="527">
      <c r="D527" s="126"/>
      <c r="E527" s="126"/>
      <c r="F527" s="126"/>
      <c r="G527" s="126"/>
      <c r="H527" s="126"/>
      <c r="J527" s="126"/>
      <c r="K527" s="126"/>
      <c r="L527" s="126"/>
      <c r="M527" s="126"/>
      <c r="N527" s="126"/>
      <c r="P527" s="126"/>
    </row>
    <row r="528">
      <c r="D528" s="126"/>
      <c r="E528" s="126"/>
      <c r="F528" s="126"/>
      <c r="G528" s="126"/>
      <c r="H528" s="126"/>
      <c r="J528" s="126"/>
      <c r="K528" s="126"/>
      <c r="L528" s="126"/>
      <c r="M528" s="126"/>
      <c r="N528" s="126"/>
      <c r="P528" s="126"/>
    </row>
    <row r="529">
      <c r="D529" s="126"/>
      <c r="E529" s="126"/>
      <c r="F529" s="126"/>
      <c r="G529" s="126"/>
      <c r="H529" s="126"/>
      <c r="J529" s="126"/>
      <c r="K529" s="126"/>
      <c r="L529" s="126"/>
      <c r="M529" s="126"/>
      <c r="N529" s="126"/>
      <c r="P529" s="126"/>
    </row>
    <row r="530">
      <c r="D530" s="126"/>
      <c r="E530" s="126"/>
      <c r="F530" s="126"/>
      <c r="G530" s="126"/>
      <c r="H530" s="126"/>
      <c r="J530" s="126"/>
      <c r="K530" s="126"/>
      <c r="L530" s="126"/>
      <c r="M530" s="126"/>
      <c r="N530" s="126"/>
      <c r="P530" s="126"/>
    </row>
    <row r="531">
      <c r="D531" s="126"/>
      <c r="E531" s="126"/>
      <c r="F531" s="126"/>
      <c r="G531" s="126"/>
      <c r="H531" s="126"/>
      <c r="J531" s="126"/>
      <c r="K531" s="126"/>
      <c r="L531" s="126"/>
      <c r="M531" s="126"/>
      <c r="N531" s="126"/>
      <c r="P531" s="126"/>
    </row>
    <row r="532">
      <c r="D532" s="126"/>
      <c r="E532" s="126"/>
      <c r="F532" s="126"/>
      <c r="G532" s="126"/>
      <c r="H532" s="126"/>
      <c r="J532" s="126"/>
      <c r="K532" s="126"/>
      <c r="L532" s="126"/>
      <c r="M532" s="126"/>
      <c r="N532" s="126"/>
      <c r="P532" s="126"/>
    </row>
    <row r="533">
      <c r="D533" s="126"/>
      <c r="E533" s="126"/>
      <c r="F533" s="126"/>
      <c r="G533" s="126"/>
      <c r="H533" s="126"/>
      <c r="J533" s="126"/>
      <c r="K533" s="126"/>
      <c r="L533" s="126"/>
      <c r="M533" s="126"/>
      <c r="N533" s="126"/>
      <c r="P533" s="126"/>
    </row>
    <row r="534">
      <c r="D534" s="126"/>
      <c r="E534" s="126"/>
      <c r="F534" s="126"/>
      <c r="G534" s="126"/>
      <c r="H534" s="126"/>
      <c r="J534" s="126"/>
      <c r="K534" s="126"/>
      <c r="L534" s="126"/>
      <c r="M534" s="126"/>
      <c r="N534" s="126"/>
      <c r="P534" s="126"/>
    </row>
    <row r="535">
      <c r="D535" s="126"/>
      <c r="E535" s="126"/>
      <c r="F535" s="126"/>
      <c r="G535" s="126"/>
      <c r="H535" s="126"/>
      <c r="J535" s="126"/>
      <c r="K535" s="126"/>
      <c r="L535" s="126"/>
      <c r="M535" s="126"/>
      <c r="N535" s="126"/>
      <c r="P535" s="126"/>
    </row>
    <row r="536">
      <c r="D536" s="126"/>
      <c r="E536" s="126"/>
      <c r="F536" s="126"/>
      <c r="G536" s="126"/>
      <c r="H536" s="126"/>
      <c r="J536" s="126"/>
      <c r="K536" s="126"/>
      <c r="L536" s="126"/>
      <c r="M536" s="126"/>
      <c r="N536" s="126"/>
      <c r="P536" s="126"/>
    </row>
    <row r="537">
      <c r="D537" s="126"/>
      <c r="E537" s="126"/>
      <c r="F537" s="126"/>
      <c r="G537" s="126"/>
      <c r="H537" s="126"/>
      <c r="J537" s="126"/>
      <c r="K537" s="126"/>
      <c r="L537" s="126"/>
      <c r="M537" s="126"/>
      <c r="N537" s="126"/>
      <c r="P537" s="126"/>
    </row>
    <row r="538">
      <c r="D538" s="126"/>
      <c r="E538" s="126"/>
      <c r="F538" s="126"/>
      <c r="G538" s="126"/>
      <c r="H538" s="126"/>
      <c r="J538" s="126"/>
      <c r="K538" s="126"/>
      <c r="L538" s="126"/>
      <c r="M538" s="126"/>
      <c r="N538" s="126"/>
      <c r="P538" s="126"/>
    </row>
    <row r="539">
      <c r="D539" s="126"/>
      <c r="E539" s="126"/>
      <c r="F539" s="126"/>
      <c r="G539" s="126"/>
      <c r="H539" s="126"/>
      <c r="J539" s="126"/>
      <c r="K539" s="126"/>
      <c r="L539" s="126"/>
      <c r="M539" s="126"/>
      <c r="N539" s="126"/>
      <c r="P539" s="126"/>
    </row>
    <row r="540">
      <c r="D540" s="126"/>
      <c r="E540" s="126"/>
      <c r="F540" s="126"/>
      <c r="G540" s="126"/>
      <c r="H540" s="126"/>
      <c r="J540" s="126"/>
      <c r="K540" s="126"/>
      <c r="L540" s="126"/>
      <c r="M540" s="126"/>
      <c r="N540" s="126"/>
      <c r="P540" s="126"/>
    </row>
    <row r="541">
      <c r="D541" s="126"/>
      <c r="E541" s="126"/>
      <c r="F541" s="126"/>
      <c r="G541" s="126"/>
      <c r="H541" s="126"/>
      <c r="J541" s="126"/>
      <c r="K541" s="126"/>
      <c r="L541" s="126"/>
      <c r="M541" s="126"/>
      <c r="N541" s="126"/>
      <c r="P541" s="126"/>
    </row>
    <row r="542">
      <c r="D542" s="126"/>
      <c r="E542" s="126"/>
      <c r="F542" s="126"/>
      <c r="G542" s="126"/>
      <c r="H542" s="126"/>
      <c r="J542" s="126"/>
      <c r="K542" s="126"/>
      <c r="L542" s="126"/>
      <c r="M542" s="126"/>
      <c r="N542" s="126"/>
      <c r="P542" s="126"/>
    </row>
    <row r="543">
      <c r="D543" s="126"/>
      <c r="E543" s="126"/>
      <c r="F543" s="126"/>
      <c r="G543" s="126"/>
      <c r="H543" s="126"/>
      <c r="J543" s="126"/>
      <c r="K543" s="126"/>
      <c r="L543" s="126"/>
      <c r="M543" s="126"/>
      <c r="N543" s="126"/>
      <c r="P543" s="126"/>
    </row>
    <row r="544">
      <c r="D544" s="126"/>
      <c r="E544" s="126"/>
      <c r="F544" s="126"/>
      <c r="G544" s="126"/>
      <c r="H544" s="126"/>
      <c r="J544" s="126"/>
      <c r="K544" s="126"/>
      <c r="L544" s="126"/>
      <c r="M544" s="126"/>
      <c r="N544" s="126"/>
      <c r="P544" s="126"/>
    </row>
    <row r="545">
      <c r="D545" s="126"/>
      <c r="E545" s="126"/>
      <c r="F545" s="126"/>
      <c r="G545" s="126"/>
      <c r="H545" s="126"/>
      <c r="J545" s="126"/>
      <c r="K545" s="126"/>
      <c r="L545" s="126"/>
      <c r="M545" s="126"/>
      <c r="N545" s="126"/>
      <c r="P545" s="126"/>
    </row>
    <row r="546">
      <c r="D546" s="126"/>
      <c r="E546" s="126"/>
      <c r="F546" s="126"/>
      <c r="G546" s="126"/>
      <c r="H546" s="126"/>
      <c r="J546" s="126"/>
      <c r="K546" s="126"/>
      <c r="L546" s="126"/>
      <c r="M546" s="126"/>
      <c r="N546" s="126"/>
      <c r="P546" s="126"/>
    </row>
    <row r="547">
      <c r="D547" s="126"/>
      <c r="E547" s="126"/>
      <c r="F547" s="126"/>
      <c r="G547" s="126"/>
      <c r="H547" s="126"/>
      <c r="J547" s="126"/>
      <c r="K547" s="126"/>
      <c r="L547" s="126"/>
      <c r="M547" s="126"/>
      <c r="N547" s="126"/>
      <c r="P547" s="126"/>
    </row>
    <row r="548">
      <c r="D548" s="126"/>
      <c r="E548" s="126"/>
      <c r="F548" s="126"/>
      <c r="G548" s="126"/>
      <c r="H548" s="126"/>
      <c r="J548" s="126"/>
      <c r="K548" s="126"/>
      <c r="L548" s="126"/>
      <c r="M548" s="126"/>
      <c r="N548" s="126"/>
      <c r="P548" s="126"/>
    </row>
    <row r="549">
      <c r="D549" s="126"/>
      <c r="E549" s="126"/>
      <c r="F549" s="126"/>
      <c r="G549" s="126"/>
      <c r="H549" s="126"/>
      <c r="J549" s="126"/>
      <c r="K549" s="126"/>
      <c r="L549" s="126"/>
      <c r="M549" s="126"/>
      <c r="N549" s="126"/>
      <c r="P549" s="126"/>
    </row>
    <row r="550">
      <c r="D550" s="126"/>
      <c r="E550" s="126"/>
      <c r="F550" s="126"/>
      <c r="G550" s="126"/>
      <c r="H550" s="126"/>
      <c r="J550" s="126"/>
      <c r="K550" s="126"/>
      <c r="L550" s="126"/>
      <c r="M550" s="126"/>
      <c r="N550" s="126"/>
      <c r="P550" s="126"/>
    </row>
    <row r="551">
      <c r="D551" s="126"/>
      <c r="E551" s="126"/>
      <c r="F551" s="126"/>
      <c r="G551" s="126"/>
      <c r="H551" s="126"/>
      <c r="J551" s="126"/>
      <c r="K551" s="126"/>
      <c r="L551" s="126"/>
      <c r="M551" s="126"/>
      <c r="N551" s="126"/>
      <c r="P551" s="126"/>
    </row>
    <row r="552">
      <c r="D552" s="126"/>
      <c r="E552" s="126"/>
      <c r="F552" s="126"/>
      <c r="G552" s="126"/>
      <c r="H552" s="126"/>
      <c r="J552" s="126"/>
      <c r="K552" s="126"/>
      <c r="L552" s="126"/>
      <c r="M552" s="126"/>
      <c r="N552" s="126"/>
      <c r="P552" s="126"/>
    </row>
    <row r="553">
      <c r="D553" s="126"/>
      <c r="E553" s="126"/>
      <c r="F553" s="126"/>
      <c r="G553" s="126"/>
      <c r="H553" s="126"/>
      <c r="J553" s="126"/>
      <c r="K553" s="126"/>
      <c r="L553" s="126"/>
      <c r="M553" s="126"/>
      <c r="N553" s="126"/>
      <c r="P553" s="126"/>
    </row>
    <row r="554">
      <c r="D554" s="126"/>
      <c r="E554" s="126"/>
      <c r="F554" s="126"/>
      <c r="G554" s="126"/>
      <c r="H554" s="126"/>
      <c r="J554" s="126"/>
      <c r="K554" s="126"/>
      <c r="L554" s="126"/>
      <c r="M554" s="126"/>
      <c r="N554" s="126"/>
      <c r="P554" s="126"/>
    </row>
    <row r="555">
      <c r="D555" s="126"/>
      <c r="E555" s="126"/>
      <c r="F555" s="126"/>
      <c r="G555" s="126"/>
      <c r="H555" s="126"/>
      <c r="J555" s="126"/>
      <c r="K555" s="126"/>
      <c r="L555" s="126"/>
      <c r="M555" s="126"/>
      <c r="N555" s="126"/>
      <c r="P555" s="126"/>
    </row>
    <row r="556">
      <c r="D556" s="126"/>
      <c r="E556" s="126"/>
      <c r="F556" s="126"/>
      <c r="G556" s="126"/>
      <c r="H556" s="126"/>
      <c r="J556" s="126"/>
      <c r="K556" s="126"/>
      <c r="L556" s="126"/>
      <c r="M556" s="126"/>
      <c r="N556" s="126"/>
      <c r="P556" s="126"/>
    </row>
    <row r="557">
      <c r="D557" s="126"/>
      <c r="E557" s="126"/>
      <c r="F557" s="126"/>
      <c r="G557" s="126"/>
      <c r="H557" s="126"/>
      <c r="J557" s="126"/>
      <c r="K557" s="126"/>
      <c r="L557" s="126"/>
      <c r="M557" s="126"/>
      <c r="N557" s="126"/>
      <c r="P557" s="126"/>
    </row>
    <row r="558">
      <c r="D558" s="126"/>
      <c r="E558" s="126"/>
      <c r="F558" s="126"/>
      <c r="G558" s="126"/>
      <c r="H558" s="126"/>
      <c r="J558" s="126"/>
      <c r="K558" s="126"/>
      <c r="L558" s="126"/>
      <c r="M558" s="126"/>
      <c r="N558" s="126"/>
      <c r="P558" s="126"/>
    </row>
    <row r="559">
      <c r="D559" s="126"/>
      <c r="E559" s="126"/>
      <c r="F559" s="126"/>
      <c r="G559" s="126"/>
      <c r="H559" s="126"/>
      <c r="J559" s="126"/>
      <c r="K559" s="126"/>
      <c r="L559" s="126"/>
      <c r="M559" s="126"/>
      <c r="N559" s="126"/>
      <c r="P559" s="126"/>
    </row>
    <row r="560">
      <c r="D560" s="126"/>
      <c r="E560" s="126"/>
      <c r="F560" s="126"/>
      <c r="G560" s="126"/>
      <c r="H560" s="126"/>
      <c r="J560" s="126"/>
      <c r="K560" s="126"/>
      <c r="L560" s="126"/>
      <c r="M560" s="126"/>
      <c r="N560" s="126"/>
      <c r="P560" s="126"/>
    </row>
    <row r="561">
      <c r="D561" s="126"/>
      <c r="E561" s="126"/>
      <c r="F561" s="126"/>
      <c r="G561" s="126"/>
      <c r="H561" s="126"/>
      <c r="J561" s="126"/>
      <c r="K561" s="126"/>
      <c r="L561" s="126"/>
      <c r="M561" s="126"/>
      <c r="N561" s="126"/>
      <c r="P561" s="126"/>
    </row>
    <row r="562">
      <c r="D562" s="126"/>
      <c r="E562" s="126"/>
      <c r="F562" s="126"/>
      <c r="G562" s="126"/>
      <c r="H562" s="126"/>
      <c r="J562" s="126"/>
      <c r="K562" s="126"/>
      <c r="L562" s="126"/>
      <c r="M562" s="126"/>
      <c r="N562" s="126"/>
      <c r="P562" s="126"/>
    </row>
    <row r="563">
      <c r="D563" s="126"/>
      <c r="E563" s="126"/>
      <c r="F563" s="126"/>
      <c r="G563" s="126"/>
      <c r="H563" s="126"/>
      <c r="J563" s="126"/>
      <c r="K563" s="126"/>
      <c r="L563" s="126"/>
      <c r="M563" s="126"/>
      <c r="N563" s="126"/>
      <c r="P563" s="126"/>
    </row>
    <row r="564">
      <c r="D564" s="126"/>
      <c r="E564" s="126"/>
      <c r="F564" s="126"/>
      <c r="G564" s="126"/>
      <c r="H564" s="126"/>
      <c r="J564" s="126"/>
      <c r="K564" s="126"/>
      <c r="L564" s="126"/>
      <c r="M564" s="126"/>
      <c r="N564" s="126"/>
      <c r="P564" s="126"/>
    </row>
    <row r="565">
      <c r="D565" s="126"/>
      <c r="E565" s="126"/>
      <c r="F565" s="126"/>
      <c r="G565" s="126"/>
      <c r="H565" s="126"/>
      <c r="J565" s="126"/>
      <c r="K565" s="126"/>
      <c r="L565" s="126"/>
      <c r="M565" s="126"/>
      <c r="N565" s="126"/>
      <c r="P565" s="126"/>
    </row>
    <row r="566">
      <c r="D566" s="126"/>
      <c r="E566" s="126"/>
      <c r="F566" s="126"/>
      <c r="G566" s="126"/>
      <c r="H566" s="126"/>
      <c r="J566" s="126"/>
      <c r="K566" s="126"/>
      <c r="L566" s="126"/>
      <c r="M566" s="126"/>
      <c r="N566" s="126"/>
      <c r="P566" s="126"/>
    </row>
    <row r="567">
      <c r="D567" s="126"/>
      <c r="E567" s="126"/>
      <c r="F567" s="126"/>
      <c r="G567" s="126"/>
      <c r="H567" s="126"/>
      <c r="J567" s="126"/>
      <c r="K567" s="126"/>
      <c r="L567" s="126"/>
      <c r="M567" s="126"/>
      <c r="N567" s="126"/>
      <c r="P567" s="126"/>
    </row>
    <row r="568">
      <c r="D568" s="126"/>
      <c r="E568" s="126"/>
      <c r="F568" s="126"/>
      <c r="G568" s="126"/>
      <c r="H568" s="126"/>
      <c r="J568" s="126"/>
      <c r="K568" s="126"/>
      <c r="L568" s="126"/>
      <c r="M568" s="126"/>
      <c r="N568" s="126"/>
      <c r="P568" s="126"/>
    </row>
    <row r="569">
      <c r="D569" s="126"/>
      <c r="E569" s="126"/>
      <c r="F569" s="126"/>
      <c r="G569" s="126"/>
      <c r="H569" s="126"/>
      <c r="J569" s="126"/>
      <c r="K569" s="126"/>
      <c r="L569" s="126"/>
      <c r="M569" s="126"/>
      <c r="N569" s="126"/>
      <c r="P569" s="126"/>
    </row>
    <row r="570">
      <c r="D570" s="126"/>
      <c r="E570" s="126"/>
      <c r="F570" s="126"/>
      <c r="G570" s="126"/>
      <c r="H570" s="126"/>
      <c r="J570" s="126"/>
      <c r="K570" s="126"/>
      <c r="L570" s="126"/>
      <c r="M570" s="126"/>
      <c r="N570" s="126"/>
      <c r="P570" s="126"/>
    </row>
    <row r="571">
      <c r="D571" s="126"/>
      <c r="E571" s="126"/>
      <c r="F571" s="126"/>
      <c r="G571" s="126"/>
      <c r="H571" s="126"/>
      <c r="J571" s="126"/>
      <c r="K571" s="126"/>
      <c r="L571" s="126"/>
      <c r="M571" s="126"/>
      <c r="N571" s="126"/>
      <c r="P571" s="126"/>
    </row>
    <row r="572">
      <c r="D572" s="126"/>
      <c r="E572" s="126"/>
      <c r="F572" s="126"/>
      <c r="G572" s="126"/>
      <c r="H572" s="126"/>
      <c r="J572" s="126"/>
      <c r="K572" s="126"/>
      <c r="L572" s="126"/>
      <c r="M572" s="126"/>
      <c r="N572" s="126"/>
      <c r="P572" s="126"/>
    </row>
    <row r="573">
      <c r="D573" s="126"/>
      <c r="E573" s="126"/>
      <c r="F573" s="126"/>
      <c r="G573" s="126"/>
      <c r="H573" s="126"/>
      <c r="J573" s="126"/>
      <c r="K573" s="126"/>
      <c r="L573" s="126"/>
      <c r="M573" s="126"/>
      <c r="N573" s="126"/>
      <c r="P573" s="126"/>
    </row>
    <row r="574">
      <c r="D574" s="126"/>
      <c r="E574" s="126"/>
      <c r="F574" s="126"/>
      <c r="G574" s="126"/>
      <c r="H574" s="126"/>
      <c r="J574" s="126"/>
      <c r="K574" s="126"/>
      <c r="L574" s="126"/>
      <c r="M574" s="126"/>
      <c r="N574" s="126"/>
      <c r="P574" s="126"/>
    </row>
    <row r="575">
      <c r="D575" s="126"/>
      <c r="E575" s="126"/>
      <c r="F575" s="126"/>
      <c r="G575" s="126"/>
      <c r="H575" s="126"/>
      <c r="J575" s="126"/>
      <c r="K575" s="126"/>
      <c r="L575" s="126"/>
      <c r="M575" s="126"/>
      <c r="N575" s="126"/>
      <c r="P575" s="126"/>
    </row>
    <row r="576">
      <c r="D576" s="126"/>
      <c r="E576" s="126"/>
      <c r="F576" s="126"/>
      <c r="G576" s="126"/>
      <c r="H576" s="126"/>
      <c r="J576" s="126"/>
      <c r="K576" s="126"/>
      <c r="L576" s="126"/>
      <c r="M576" s="126"/>
      <c r="N576" s="126"/>
      <c r="P576" s="126"/>
    </row>
    <row r="577">
      <c r="D577" s="126"/>
      <c r="E577" s="126"/>
      <c r="F577" s="126"/>
      <c r="G577" s="126"/>
      <c r="H577" s="126"/>
      <c r="J577" s="126"/>
      <c r="K577" s="126"/>
      <c r="L577" s="126"/>
      <c r="M577" s="126"/>
      <c r="N577" s="126"/>
      <c r="P577" s="126"/>
    </row>
    <row r="578">
      <c r="D578" s="126"/>
      <c r="E578" s="126"/>
      <c r="F578" s="126"/>
      <c r="G578" s="126"/>
      <c r="H578" s="126"/>
      <c r="J578" s="126"/>
      <c r="K578" s="126"/>
      <c r="L578" s="126"/>
      <c r="M578" s="126"/>
      <c r="N578" s="126"/>
      <c r="P578" s="126"/>
    </row>
    <row r="579">
      <c r="D579" s="126"/>
      <c r="E579" s="126"/>
      <c r="F579" s="126"/>
      <c r="G579" s="126"/>
      <c r="H579" s="126"/>
      <c r="J579" s="126"/>
      <c r="K579" s="126"/>
      <c r="L579" s="126"/>
      <c r="M579" s="126"/>
      <c r="N579" s="126"/>
      <c r="P579" s="126"/>
    </row>
    <row r="580">
      <c r="D580" s="126"/>
      <c r="E580" s="126"/>
      <c r="F580" s="126"/>
      <c r="G580" s="126"/>
      <c r="H580" s="126"/>
      <c r="J580" s="126"/>
      <c r="K580" s="126"/>
      <c r="L580" s="126"/>
      <c r="M580" s="126"/>
      <c r="N580" s="126"/>
      <c r="P580" s="126"/>
    </row>
    <row r="581">
      <c r="D581" s="126"/>
      <c r="E581" s="126"/>
      <c r="F581" s="126"/>
      <c r="G581" s="126"/>
      <c r="H581" s="126"/>
      <c r="J581" s="126"/>
      <c r="K581" s="126"/>
      <c r="L581" s="126"/>
      <c r="M581" s="126"/>
      <c r="N581" s="126"/>
      <c r="P581" s="126"/>
    </row>
    <row r="582">
      <c r="D582" s="126"/>
      <c r="E582" s="126"/>
      <c r="F582" s="126"/>
      <c r="G582" s="126"/>
      <c r="H582" s="126"/>
      <c r="J582" s="126"/>
      <c r="K582" s="126"/>
      <c r="L582" s="126"/>
      <c r="M582" s="126"/>
      <c r="N582" s="126"/>
      <c r="P582" s="126"/>
    </row>
    <row r="583">
      <c r="D583" s="126"/>
      <c r="E583" s="126"/>
      <c r="F583" s="126"/>
      <c r="G583" s="126"/>
      <c r="H583" s="126"/>
      <c r="J583" s="126"/>
      <c r="K583" s="126"/>
      <c r="L583" s="126"/>
      <c r="M583" s="126"/>
      <c r="N583" s="126"/>
      <c r="P583" s="126"/>
    </row>
    <row r="584">
      <c r="D584" s="126"/>
      <c r="E584" s="126"/>
      <c r="F584" s="126"/>
      <c r="G584" s="126"/>
      <c r="H584" s="126"/>
      <c r="J584" s="126"/>
      <c r="K584" s="126"/>
      <c r="L584" s="126"/>
      <c r="M584" s="126"/>
      <c r="N584" s="126"/>
      <c r="P584" s="126"/>
    </row>
    <row r="585">
      <c r="D585" s="126"/>
      <c r="E585" s="126"/>
      <c r="F585" s="126"/>
      <c r="G585" s="126"/>
      <c r="H585" s="126"/>
      <c r="J585" s="126"/>
      <c r="K585" s="126"/>
      <c r="L585" s="126"/>
      <c r="M585" s="126"/>
      <c r="N585" s="126"/>
      <c r="P585" s="126"/>
    </row>
    <row r="586">
      <c r="D586" s="126"/>
      <c r="E586" s="126"/>
      <c r="F586" s="126"/>
      <c r="G586" s="126"/>
      <c r="H586" s="126"/>
      <c r="J586" s="126"/>
      <c r="K586" s="126"/>
      <c r="L586" s="126"/>
      <c r="M586" s="126"/>
      <c r="N586" s="126"/>
      <c r="P586" s="126"/>
    </row>
    <row r="587">
      <c r="D587" s="126"/>
      <c r="E587" s="126"/>
      <c r="F587" s="126"/>
      <c r="G587" s="126"/>
      <c r="H587" s="126"/>
      <c r="J587" s="126"/>
      <c r="K587" s="126"/>
      <c r="L587" s="126"/>
      <c r="M587" s="126"/>
      <c r="N587" s="126"/>
      <c r="P587" s="126"/>
    </row>
    <row r="588">
      <c r="D588" s="126"/>
      <c r="E588" s="126"/>
      <c r="F588" s="126"/>
      <c r="G588" s="126"/>
      <c r="H588" s="126"/>
      <c r="J588" s="126"/>
      <c r="K588" s="126"/>
      <c r="L588" s="126"/>
      <c r="M588" s="126"/>
      <c r="N588" s="126"/>
      <c r="P588" s="126"/>
    </row>
    <row r="589">
      <c r="D589" s="126"/>
      <c r="E589" s="126"/>
      <c r="F589" s="126"/>
      <c r="G589" s="126"/>
      <c r="H589" s="126"/>
      <c r="J589" s="126"/>
      <c r="K589" s="126"/>
      <c r="L589" s="126"/>
      <c r="M589" s="126"/>
      <c r="N589" s="126"/>
      <c r="P589" s="126"/>
    </row>
    <row r="590">
      <c r="D590" s="126"/>
      <c r="E590" s="126"/>
      <c r="F590" s="126"/>
      <c r="G590" s="126"/>
      <c r="H590" s="126"/>
      <c r="J590" s="126"/>
      <c r="K590" s="126"/>
      <c r="L590" s="126"/>
      <c r="M590" s="126"/>
      <c r="N590" s="126"/>
      <c r="P590" s="126"/>
    </row>
    <row r="591">
      <c r="D591" s="126"/>
      <c r="E591" s="126"/>
      <c r="F591" s="126"/>
      <c r="G591" s="126"/>
      <c r="H591" s="126"/>
      <c r="J591" s="126"/>
      <c r="K591" s="126"/>
      <c r="L591" s="126"/>
      <c r="M591" s="126"/>
      <c r="N591" s="126"/>
      <c r="P591" s="126"/>
    </row>
    <row r="592">
      <c r="D592" s="126"/>
      <c r="E592" s="126"/>
      <c r="F592" s="126"/>
      <c r="G592" s="126"/>
      <c r="H592" s="126"/>
      <c r="J592" s="126"/>
      <c r="K592" s="126"/>
      <c r="L592" s="126"/>
      <c r="M592" s="126"/>
      <c r="N592" s="126"/>
      <c r="P592" s="126"/>
    </row>
    <row r="593">
      <c r="D593" s="126"/>
      <c r="E593" s="126"/>
      <c r="F593" s="126"/>
      <c r="G593" s="126"/>
      <c r="H593" s="126"/>
      <c r="J593" s="126"/>
      <c r="K593" s="126"/>
      <c r="L593" s="126"/>
      <c r="M593" s="126"/>
      <c r="N593" s="126"/>
      <c r="P593" s="126"/>
    </row>
    <row r="594">
      <c r="D594" s="126"/>
      <c r="E594" s="126"/>
      <c r="F594" s="126"/>
      <c r="G594" s="126"/>
      <c r="H594" s="126"/>
      <c r="J594" s="126"/>
      <c r="K594" s="126"/>
      <c r="L594" s="126"/>
      <c r="M594" s="126"/>
      <c r="N594" s="126"/>
      <c r="P594" s="126"/>
    </row>
    <row r="595">
      <c r="D595" s="126"/>
      <c r="E595" s="126"/>
      <c r="F595" s="126"/>
      <c r="G595" s="126"/>
      <c r="H595" s="126"/>
      <c r="J595" s="126"/>
      <c r="K595" s="126"/>
      <c r="L595" s="126"/>
      <c r="M595" s="126"/>
      <c r="N595" s="126"/>
      <c r="P595" s="126"/>
    </row>
    <row r="596">
      <c r="D596" s="126"/>
      <c r="E596" s="126"/>
      <c r="F596" s="126"/>
      <c r="G596" s="126"/>
      <c r="H596" s="126"/>
      <c r="J596" s="126"/>
      <c r="K596" s="126"/>
      <c r="L596" s="126"/>
      <c r="M596" s="126"/>
      <c r="N596" s="126"/>
      <c r="P596" s="126"/>
    </row>
    <row r="597">
      <c r="D597" s="126"/>
      <c r="E597" s="126"/>
      <c r="F597" s="126"/>
      <c r="G597" s="126"/>
      <c r="H597" s="126"/>
      <c r="J597" s="126"/>
      <c r="K597" s="126"/>
      <c r="L597" s="126"/>
      <c r="M597" s="126"/>
      <c r="N597" s="126"/>
      <c r="P597" s="126"/>
    </row>
    <row r="598">
      <c r="D598" s="126"/>
      <c r="E598" s="126"/>
      <c r="F598" s="126"/>
      <c r="G598" s="126"/>
      <c r="H598" s="126"/>
      <c r="J598" s="126"/>
      <c r="K598" s="126"/>
      <c r="L598" s="126"/>
      <c r="M598" s="126"/>
      <c r="N598" s="126"/>
      <c r="P598" s="126"/>
    </row>
    <row r="599">
      <c r="D599" s="126"/>
      <c r="E599" s="126"/>
      <c r="F599" s="126"/>
      <c r="G599" s="126"/>
      <c r="H599" s="126"/>
      <c r="J599" s="126"/>
      <c r="K599" s="126"/>
      <c r="L599" s="126"/>
      <c r="M599" s="126"/>
      <c r="N599" s="126"/>
      <c r="P599" s="126"/>
    </row>
    <row r="600">
      <c r="D600" s="126"/>
      <c r="E600" s="126"/>
      <c r="F600" s="126"/>
      <c r="G600" s="126"/>
      <c r="H600" s="126"/>
      <c r="J600" s="126"/>
      <c r="K600" s="126"/>
      <c r="L600" s="126"/>
      <c r="M600" s="126"/>
      <c r="N600" s="126"/>
      <c r="P600" s="126"/>
    </row>
    <row r="601">
      <c r="D601" s="126"/>
      <c r="E601" s="126"/>
      <c r="F601" s="126"/>
      <c r="G601" s="126"/>
      <c r="H601" s="126"/>
      <c r="J601" s="126"/>
      <c r="K601" s="126"/>
      <c r="L601" s="126"/>
      <c r="M601" s="126"/>
      <c r="N601" s="126"/>
      <c r="P601" s="126"/>
    </row>
    <row r="602">
      <c r="D602" s="126"/>
      <c r="E602" s="126"/>
      <c r="F602" s="126"/>
      <c r="G602" s="126"/>
      <c r="H602" s="126"/>
      <c r="J602" s="126"/>
      <c r="K602" s="126"/>
      <c r="L602" s="126"/>
      <c r="M602" s="126"/>
      <c r="N602" s="126"/>
      <c r="P602" s="126"/>
    </row>
    <row r="603">
      <c r="D603" s="126"/>
      <c r="E603" s="126"/>
      <c r="F603" s="126"/>
      <c r="G603" s="126"/>
      <c r="H603" s="126"/>
      <c r="J603" s="126"/>
      <c r="K603" s="126"/>
      <c r="L603" s="126"/>
      <c r="M603" s="126"/>
      <c r="N603" s="126"/>
      <c r="P603" s="126"/>
    </row>
    <row r="604">
      <c r="D604" s="126"/>
      <c r="E604" s="126"/>
      <c r="F604" s="126"/>
      <c r="G604" s="126"/>
      <c r="H604" s="126"/>
      <c r="J604" s="126"/>
      <c r="K604" s="126"/>
      <c r="L604" s="126"/>
      <c r="M604" s="126"/>
      <c r="N604" s="126"/>
      <c r="P604" s="126"/>
    </row>
    <row r="605">
      <c r="D605" s="126"/>
      <c r="E605" s="126"/>
      <c r="F605" s="126"/>
      <c r="G605" s="126"/>
      <c r="H605" s="126"/>
      <c r="J605" s="126"/>
      <c r="K605" s="126"/>
      <c r="L605" s="126"/>
      <c r="M605" s="126"/>
      <c r="N605" s="126"/>
      <c r="P605" s="126"/>
    </row>
    <row r="606">
      <c r="D606" s="126"/>
      <c r="E606" s="126"/>
      <c r="F606" s="126"/>
      <c r="G606" s="126"/>
      <c r="H606" s="126"/>
      <c r="J606" s="126"/>
      <c r="K606" s="126"/>
      <c r="L606" s="126"/>
      <c r="M606" s="126"/>
      <c r="N606" s="126"/>
      <c r="P606" s="126"/>
    </row>
    <row r="607">
      <c r="D607" s="126"/>
      <c r="E607" s="126"/>
      <c r="F607" s="126"/>
      <c r="G607" s="126"/>
      <c r="H607" s="126"/>
      <c r="J607" s="126"/>
      <c r="K607" s="126"/>
      <c r="L607" s="126"/>
      <c r="M607" s="126"/>
      <c r="N607" s="126"/>
      <c r="P607" s="126"/>
    </row>
    <row r="608">
      <c r="D608" s="126"/>
      <c r="E608" s="126"/>
      <c r="F608" s="126"/>
      <c r="G608" s="126"/>
      <c r="H608" s="126"/>
      <c r="J608" s="126"/>
      <c r="K608" s="126"/>
      <c r="L608" s="126"/>
      <c r="M608" s="126"/>
      <c r="N608" s="126"/>
      <c r="P608" s="126"/>
    </row>
    <row r="609">
      <c r="D609" s="126"/>
      <c r="E609" s="126"/>
      <c r="F609" s="126"/>
      <c r="G609" s="126"/>
      <c r="H609" s="126"/>
      <c r="J609" s="126"/>
      <c r="K609" s="126"/>
      <c r="L609" s="126"/>
      <c r="M609" s="126"/>
      <c r="N609" s="126"/>
      <c r="P609" s="126"/>
    </row>
    <row r="610">
      <c r="D610" s="126"/>
      <c r="E610" s="126"/>
      <c r="F610" s="126"/>
      <c r="G610" s="126"/>
      <c r="H610" s="126"/>
      <c r="J610" s="126"/>
      <c r="K610" s="126"/>
      <c r="L610" s="126"/>
      <c r="M610" s="126"/>
      <c r="N610" s="126"/>
      <c r="P610" s="126"/>
    </row>
    <row r="611">
      <c r="D611" s="126"/>
      <c r="E611" s="126"/>
      <c r="F611" s="126"/>
      <c r="G611" s="126"/>
      <c r="H611" s="126"/>
      <c r="J611" s="126"/>
      <c r="K611" s="126"/>
      <c r="L611" s="126"/>
      <c r="M611" s="126"/>
      <c r="N611" s="126"/>
      <c r="P611" s="126"/>
    </row>
    <row r="612">
      <c r="D612" s="126"/>
      <c r="E612" s="126"/>
      <c r="F612" s="126"/>
      <c r="G612" s="126"/>
      <c r="H612" s="126"/>
      <c r="J612" s="126"/>
      <c r="K612" s="126"/>
      <c r="L612" s="126"/>
      <c r="M612" s="126"/>
      <c r="N612" s="126"/>
      <c r="P612" s="126"/>
    </row>
    <row r="613">
      <c r="D613" s="126"/>
      <c r="E613" s="126"/>
      <c r="F613" s="126"/>
      <c r="G613" s="126"/>
      <c r="H613" s="126"/>
      <c r="J613" s="126"/>
      <c r="K613" s="126"/>
      <c r="L613" s="126"/>
      <c r="M613" s="126"/>
      <c r="N613" s="126"/>
      <c r="P613" s="126"/>
    </row>
    <row r="614">
      <c r="D614" s="126"/>
      <c r="E614" s="126"/>
      <c r="F614" s="126"/>
      <c r="G614" s="126"/>
      <c r="H614" s="126"/>
      <c r="J614" s="126"/>
      <c r="K614" s="126"/>
      <c r="L614" s="126"/>
      <c r="M614" s="126"/>
      <c r="N614" s="126"/>
      <c r="P614" s="126"/>
    </row>
    <row r="615">
      <c r="D615" s="126"/>
      <c r="E615" s="126"/>
      <c r="F615" s="126"/>
      <c r="G615" s="126"/>
      <c r="H615" s="126"/>
      <c r="J615" s="126"/>
      <c r="K615" s="126"/>
      <c r="L615" s="126"/>
      <c r="M615" s="126"/>
      <c r="N615" s="126"/>
      <c r="P615" s="126"/>
    </row>
    <row r="616">
      <c r="D616" s="126"/>
      <c r="E616" s="126"/>
      <c r="F616" s="126"/>
      <c r="G616" s="126"/>
      <c r="H616" s="126"/>
      <c r="J616" s="126"/>
      <c r="K616" s="126"/>
      <c r="L616" s="126"/>
      <c r="M616" s="126"/>
      <c r="N616" s="126"/>
      <c r="P616" s="126"/>
    </row>
    <row r="617">
      <c r="D617" s="126"/>
      <c r="E617" s="126"/>
      <c r="F617" s="126"/>
      <c r="G617" s="126"/>
      <c r="H617" s="126"/>
      <c r="J617" s="126"/>
      <c r="K617" s="126"/>
      <c r="L617" s="126"/>
      <c r="M617" s="126"/>
      <c r="N617" s="126"/>
      <c r="P617" s="126"/>
    </row>
    <row r="618">
      <c r="D618" s="126"/>
      <c r="E618" s="126"/>
      <c r="F618" s="126"/>
      <c r="G618" s="126"/>
      <c r="H618" s="126"/>
      <c r="J618" s="126"/>
      <c r="K618" s="126"/>
      <c r="L618" s="126"/>
      <c r="M618" s="126"/>
      <c r="N618" s="126"/>
      <c r="P618" s="126"/>
    </row>
    <row r="619">
      <c r="D619" s="126"/>
      <c r="E619" s="126"/>
      <c r="F619" s="126"/>
      <c r="G619" s="126"/>
      <c r="H619" s="126"/>
      <c r="J619" s="126"/>
      <c r="K619" s="126"/>
      <c r="L619" s="126"/>
      <c r="M619" s="126"/>
      <c r="N619" s="126"/>
      <c r="P619" s="126"/>
    </row>
    <row r="620">
      <c r="D620" s="126"/>
      <c r="E620" s="126"/>
      <c r="F620" s="126"/>
      <c r="G620" s="126"/>
      <c r="H620" s="126"/>
      <c r="J620" s="126"/>
      <c r="K620" s="126"/>
      <c r="L620" s="126"/>
      <c r="M620" s="126"/>
      <c r="N620" s="126"/>
      <c r="P620" s="126"/>
    </row>
    <row r="621">
      <c r="D621" s="126"/>
      <c r="E621" s="126"/>
      <c r="F621" s="126"/>
      <c r="G621" s="126"/>
      <c r="H621" s="126"/>
      <c r="J621" s="126"/>
      <c r="K621" s="126"/>
      <c r="L621" s="126"/>
      <c r="M621" s="126"/>
      <c r="N621" s="126"/>
      <c r="P621" s="126"/>
    </row>
    <row r="622">
      <c r="D622" s="126"/>
      <c r="E622" s="126"/>
      <c r="F622" s="126"/>
      <c r="G622" s="126"/>
      <c r="H622" s="126"/>
      <c r="J622" s="126"/>
      <c r="K622" s="126"/>
      <c r="L622" s="126"/>
      <c r="M622" s="126"/>
      <c r="N622" s="126"/>
      <c r="P622" s="126"/>
    </row>
    <row r="623">
      <c r="D623" s="126"/>
      <c r="E623" s="126"/>
      <c r="F623" s="126"/>
      <c r="G623" s="126"/>
      <c r="H623" s="126"/>
      <c r="J623" s="126"/>
      <c r="K623" s="126"/>
      <c r="L623" s="126"/>
      <c r="M623" s="126"/>
      <c r="N623" s="126"/>
      <c r="P623" s="126"/>
    </row>
    <row r="624">
      <c r="D624" s="126"/>
      <c r="E624" s="126"/>
      <c r="F624" s="126"/>
      <c r="G624" s="126"/>
      <c r="H624" s="126"/>
      <c r="J624" s="126"/>
      <c r="K624" s="126"/>
      <c r="L624" s="126"/>
      <c r="M624" s="126"/>
      <c r="N624" s="126"/>
      <c r="P624" s="126"/>
    </row>
    <row r="625">
      <c r="D625" s="126"/>
      <c r="E625" s="126"/>
      <c r="F625" s="126"/>
      <c r="G625" s="126"/>
      <c r="H625" s="126"/>
      <c r="J625" s="126"/>
      <c r="K625" s="126"/>
      <c r="L625" s="126"/>
      <c r="M625" s="126"/>
      <c r="N625" s="126"/>
      <c r="P625" s="126"/>
    </row>
    <row r="626">
      <c r="D626" s="126"/>
      <c r="E626" s="126"/>
      <c r="F626" s="126"/>
      <c r="G626" s="126"/>
      <c r="H626" s="126"/>
      <c r="J626" s="126"/>
      <c r="K626" s="126"/>
      <c r="L626" s="126"/>
      <c r="M626" s="126"/>
      <c r="N626" s="126"/>
      <c r="P626" s="126"/>
    </row>
    <row r="627">
      <c r="D627" s="126"/>
      <c r="E627" s="126"/>
      <c r="F627" s="126"/>
      <c r="G627" s="126"/>
      <c r="H627" s="126"/>
      <c r="J627" s="126"/>
      <c r="K627" s="126"/>
      <c r="L627" s="126"/>
      <c r="M627" s="126"/>
      <c r="N627" s="126"/>
      <c r="P627" s="126"/>
    </row>
    <row r="628">
      <c r="D628" s="126"/>
      <c r="E628" s="126"/>
      <c r="F628" s="126"/>
      <c r="G628" s="126"/>
      <c r="H628" s="126"/>
      <c r="J628" s="126"/>
      <c r="K628" s="126"/>
      <c r="L628" s="126"/>
      <c r="M628" s="126"/>
      <c r="N628" s="126"/>
      <c r="P628" s="126"/>
    </row>
    <row r="629">
      <c r="D629" s="126"/>
      <c r="E629" s="126"/>
      <c r="F629" s="126"/>
      <c r="G629" s="126"/>
      <c r="H629" s="126"/>
      <c r="J629" s="126"/>
      <c r="K629" s="126"/>
      <c r="L629" s="126"/>
      <c r="M629" s="126"/>
      <c r="N629" s="126"/>
      <c r="P629" s="126"/>
    </row>
    <row r="630">
      <c r="D630" s="126"/>
      <c r="E630" s="126"/>
      <c r="F630" s="126"/>
      <c r="G630" s="126"/>
      <c r="H630" s="126"/>
      <c r="J630" s="126"/>
      <c r="K630" s="126"/>
      <c r="L630" s="126"/>
      <c r="M630" s="126"/>
      <c r="N630" s="126"/>
      <c r="P630" s="126"/>
    </row>
    <row r="631">
      <c r="D631" s="126"/>
      <c r="E631" s="126"/>
      <c r="F631" s="126"/>
      <c r="G631" s="126"/>
      <c r="H631" s="126"/>
      <c r="J631" s="126"/>
      <c r="K631" s="126"/>
      <c r="L631" s="126"/>
      <c r="M631" s="126"/>
      <c r="N631" s="126"/>
      <c r="P631" s="126"/>
    </row>
    <row r="632">
      <c r="D632" s="126"/>
      <c r="E632" s="126"/>
      <c r="F632" s="126"/>
      <c r="G632" s="126"/>
      <c r="H632" s="126"/>
      <c r="J632" s="126"/>
      <c r="K632" s="126"/>
      <c r="L632" s="126"/>
      <c r="M632" s="126"/>
      <c r="N632" s="126"/>
      <c r="P632" s="126"/>
    </row>
    <row r="633">
      <c r="D633" s="126"/>
      <c r="E633" s="126"/>
      <c r="F633" s="126"/>
      <c r="G633" s="126"/>
      <c r="H633" s="126"/>
      <c r="J633" s="126"/>
      <c r="K633" s="126"/>
      <c r="L633" s="126"/>
      <c r="M633" s="126"/>
      <c r="N633" s="126"/>
      <c r="P633" s="126"/>
    </row>
    <row r="634">
      <c r="D634" s="126"/>
      <c r="E634" s="126"/>
      <c r="F634" s="126"/>
      <c r="G634" s="126"/>
      <c r="H634" s="126"/>
      <c r="J634" s="126"/>
      <c r="K634" s="126"/>
      <c r="L634" s="126"/>
      <c r="M634" s="126"/>
      <c r="N634" s="126"/>
      <c r="P634" s="126"/>
    </row>
    <row r="635">
      <c r="D635" s="126"/>
      <c r="E635" s="126"/>
      <c r="F635" s="126"/>
      <c r="G635" s="126"/>
      <c r="H635" s="126"/>
      <c r="J635" s="126"/>
      <c r="K635" s="126"/>
      <c r="L635" s="126"/>
      <c r="M635" s="126"/>
      <c r="N635" s="126"/>
      <c r="P635" s="126"/>
    </row>
    <row r="636">
      <c r="D636" s="126"/>
      <c r="E636" s="126"/>
      <c r="F636" s="126"/>
      <c r="G636" s="126"/>
      <c r="H636" s="126"/>
      <c r="J636" s="126"/>
      <c r="K636" s="126"/>
      <c r="L636" s="126"/>
      <c r="M636" s="126"/>
      <c r="N636" s="126"/>
      <c r="P636" s="126"/>
    </row>
    <row r="637">
      <c r="D637" s="126"/>
      <c r="E637" s="126"/>
      <c r="F637" s="126"/>
      <c r="G637" s="126"/>
      <c r="H637" s="126"/>
      <c r="J637" s="126"/>
      <c r="K637" s="126"/>
      <c r="L637" s="126"/>
      <c r="M637" s="126"/>
      <c r="N637" s="126"/>
      <c r="P637" s="126"/>
    </row>
    <row r="638">
      <c r="D638" s="126"/>
      <c r="E638" s="126"/>
      <c r="F638" s="126"/>
      <c r="G638" s="126"/>
      <c r="H638" s="126"/>
      <c r="J638" s="126"/>
      <c r="K638" s="126"/>
      <c r="L638" s="126"/>
      <c r="M638" s="126"/>
      <c r="N638" s="126"/>
      <c r="P638" s="126"/>
    </row>
    <row r="639">
      <c r="D639" s="126"/>
      <c r="E639" s="126"/>
      <c r="F639" s="126"/>
      <c r="G639" s="126"/>
      <c r="H639" s="126"/>
      <c r="J639" s="126"/>
      <c r="K639" s="126"/>
      <c r="L639" s="126"/>
      <c r="M639" s="126"/>
      <c r="N639" s="126"/>
      <c r="P639" s="126"/>
    </row>
    <row r="640">
      <c r="D640" s="126"/>
      <c r="E640" s="126"/>
      <c r="F640" s="126"/>
      <c r="G640" s="126"/>
      <c r="H640" s="126"/>
      <c r="J640" s="126"/>
      <c r="K640" s="126"/>
      <c r="L640" s="126"/>
      <c r="M640" s="126"/>
      <c r="N640" s="126"/>
      <c r="P640" s="126"/>
    </row>
    <row r="641">
      <c r="D641" s="126"/>
      <c r="E641" s="126"/>
      <c r="F641" s="126"/>
      <c r="G641" s="126"/>
      <c r="H641" s="126"/>
      <c r="J641" s="126"/>
      <c r="K641" s="126"/>
      <c r="L641" s="126"/>
      <c r="M641" s="126"/>
      <c r="N641" s="126"/>
      <c r="P641" s="126"/>
    </row>
    <row r="642">
      <c r="D642" s="126"/>
      <c r="E642" s="126"/>
      <c r="F642" s="126"/>
      <c r="G642" s="126"/>
      <c r="H642" s="126"/>
      <c r="J642" s="126"/>
      <c r="K642" s="126"/>
      <c r="L642" s="126"/>
      <c r="M642" s="126"/>
      <c r="N642" s="126"/>
      <c r="P642" s="126"/>
    </row>
    <row r="643">
      <c r="D643" s="126"/>
      <c r="E643" s="126"/>
      <c r="F643" s="126"/>
      <c r="G643" s="126"/>
      <c r="H643" s="126"/>
      <c r="J643" s="126"/>
      <c r="K643" s="126"/>
      <c r="L643" s="126"/>
      <c r="M643" s="126"/>
      <c r="N643" s="126"/>
      <c r="P643" s="126"/>
    </row>
    <row r="644">
      <c r="D644" s="126"/>
      <c r="E644" s="126"/>
      <c r="F644" s="126"/>
      <c r="G644" s="126"/>
      <c r="H644" s="126"/>
      <c r="J644" s="126"/>
      <c r="K644" s="126"/>
      <c r="L644" s="126"/>
      <c r="M644" s="126"/>
      <c r="N644" s="126"/>
      <c r="P644" s="126"/>
    </row>
    <row r="645">
      <c r="D645" s="126"/>
      <c r="E645" s="126"/>
      <c r="F645" s="126"/>
      <c r="G645" s="126"/>
      <c r="H645" s="126"/>
      <c r="J645" s="126"/>
      <c r="K645" s="126"/>
      <c r="L645" s="126"/>
      <c r="M645" s="126"/>
      <c r="N645" s="126"/>
      <c r="P645" s="126"/>
    </row>
    <row r="646">
      <c r="D646" s="126"/>
      <c r="E646" s="126"/>
      <c r="F646" s="126"/>
      <c r="G646" s="126"/>
      <c r="H646" s="126"/>
      <c r="J646" s="126"/>
      <c r="K646" s="126"/>
      <c r="L646" s="126"/>
      <c r="M646" s="126"/>
      <c r="N646" s="126"/>
      <c r="P646" s="126"/>
    </row>
    <row r="647">
      <c r="D647" s="126"/>
      <c r="E647" s="126"/>
      <c r="F647" s="126"/>
      <c r="G647" s="126"/>
      <c r="H647" s="126"/>
      <c r="J647" s="126"/>
      <c r="K647" s="126"/>
      <c r="L647" s="126"/>
      <c r="M647" s="126"/>
      <c r="N647" s="126"/>
      <c r="P647" s="126"/>
    </row>
    <row r="648">
      <c r="D648" s="126"/>
      <c r="E648" s="126"/>
      <c r="F648" s="126"/>
      <c r="G648" s="126"/>
      <c r="H648" s="126"/>
      <c r="J648" s="126"/>
      <c r="K648" s="126"/>
      <c r="L648" s="126"/>
      <c r="M648" s="126"/>
      <c r="N648" s="126"/>
      <c r="P648" s="126"/>
    </row>
    <row r="649">
      <c r="D649" s="126"/>
      <c r="E649" s="126"/>
      <c r="F649" s="126"/>
      <c r="G649" s="126"/>
      <c r="H649" s="126"/>
      <c r="J649" s="126"/>
      <c r="K649" s="126"/>
      <c r="L649" s="126"/>
      <c r="M649" s="126"/>
      <c r="N649" s="126"/>
      <c r="P649" s="126"/>
    </row>
    <row r="650">
      <c r="D650" s="126"/>
      <c r="E650" s="126"/>
      <c r="F650" s="126"/>
      <c r="G650" s="126"/>
      <c r="H650" s="126"/>
      <c r="J650" s="126"/>
      <c r="K650" s="126"/>
      <c r="L650" s="126"/>
      <c r="M650" s="126"/>
      <c r="N650" s="126"/>
      <c r="P650" s="126"/>
    </row>
    <row r="651">
      <c r="D651" s="126"/>
      <c r="E651" s="126"/>
      <c r="F651" s="126"/>
      <c r="G651" s="126"/>
      <c r="H651" s="126"/>
      <c r="J651" s="126"/>
      <c r="K651" s="126"/>
      <c r="L651" s="126"/>
      <c r="M651" s="126"/>
      <c r="N651" s="126"/>
      <c r="P651" s="126"/>
    </row>
    <row r="652">
      <c r="D652" s="126"/>
      <c r="E652" s="126"/>
      <c r="F652" s="126"/>
      <c r="G652" s="126"/>
      <c r="H652" s="126"/>
      <c r="J652" s="126"/>
      <c r="K652" s="126"/>
      <c r="L652" s="126"/>
      <c r="M652" s="126"/>
      <c r="N652" s="126"/>
      <c r="P652" s="126"/>
    </row>
    <row r="653">
      <c r="D653" s="126"/>
      <c r="E653" s="126"/>
      <c r="F653" s="126"/>
      <c r="G653" s="126"/>
      <c r="H653" s="126"/>
      <c r="J653" s="126"/>
      <c r="K653" s="126"/>
      <c r="L653" s="126"/>
      <c r="M653" s="126"/>
      <c r="N653" s="126"/>
      <c r="P653" s="126"/>
    </row>
    <row r="654">
      <c r="D654" s="126"/>
      <c r="E654" s="126"/>
      <c r="F654" s="126"/>
      <c r="G654" s="126"/>
      <c r="H654" s="126"/>
      <c r="J654" s="126"/>
      <c r="K654" s="126"/>
      <c r="L654" s="126"/>
      <c r="M654" s="126"/>
      <c r="N654" s="126"/>
      <c r="P654" s="126"/>
    </row>
    <row r="655">
      <c r="D655" s="126"/>
      <c r="E655" s="126"/>
      <c r="F655" s="126"/>
      <c r="G655" s="126"/>
      <c r="H655" s="126"/>
      <c r="J655" s="126"/>
      <c r="K655" s="126"/>
      <c r="L655" s="126"/>
      <c r="M655" s="126"/>
      <c r="N655" s="126"/>
      <c r="P655" s="126"/>
    </row>
    <row r="656">
      <c r="D656" s="126"/>
      <c r="E656" s="126"/>
      <c r="F656" s="126"/>
      <c r="G656" s="126"/>
      <c r="H656" s="126"/>
      <c r="J656" s="126"/>
      <c r="K656" s="126"/>
      <c r="L656" s="126"/>
      <c r="M656" s="126"/>
      <c r="N656" s="126"/>
      <c r="P656" s="126"/>
    </row>
    <row r="657">
      <c r="D657" s="126"/>
      <c r="E657" s="126"/>
      <c r="F657" s="126"/>
      <c r="G657" s="126"/>
      <c r="H657" s="126"/>
      <c r="J657" s="126"/>
      <c r="K657" s="126"/>
      <c r="L657" s="126"/>
      <c r="M657" s="126"/>
      <c r="N657" s="126"/>
      <c r="P657" s="126"/>
    </row>
    <row r="658">
      <c r="D658" s="126"/>
      <c r="E658" s="126"/>
      <c r="F658" s="126"/>
      <c r="G658" s="126"/>
      <c r="H658" s="126"/>
      <c r="J658" s="126"/>
      <c r="K658" s="126"/>
      <c r="L658" s="126"/>
      <c r="M658" s="126"/>
      <c r="N658" s="126"/>
      <c r="P658" s="126"/>
    </row>
    <row r="659">
      <c r="D659" s="126"/>
      <c r="E659" s="126"/>
      <c r="F659" s="126"/>
      <c r="G659" s="126"/>
      <c r="H659" s="126"/>
      <c r="J659" s="126"/>
      <c r="K659" s="126"/>
      <c r="L659" s="126"/>
      <c r="M659" s="126"/>
      <c r="N659" s="126"/>
      <c r="P659" s="126"/>
    </row>
    <row r="660">
      <c r="D660" s="126"/>
      <c r="E660" s="126"/>
      <c r="F660" s="126"/>
      <c r="G660" s="126"/>
      <c r="H660" s="126"/>
      <c r="J660" s="126"/>
      <c r="K660" s="126"/>
      <c r="L660" s="126"/>
      <c r="M660" s="126"/>
      <c r="N660" s="126"/>
      <c r="P660" s="126"/>
    </row>
    <row r="661">
      <c r="D661" s="126"/>
      <c r="E661" s="126"/>
      <c r="F661" s="126"/>
      <c r="G661" s="126"/>
      <c r="H661" s="126"/>
      <c r="J661" s="126"/>
      <c r="K661" s="126"/>
      <c r="L661" s="126"/>
      <c r="M661" s="126"/>
      <c r="N661" s="126"/>
      <c r="P661" s="126"/>
    </row>
    <row r="662">
      <c r="D662" s="126"/>
      <c r="E662" s="126"/>
      <c r="F662" s="126"/>
      <c r="G662" s="126"/>
      <c r="H662" s="126"/>
      <c r="J662" s="126"/>
      <c r="K662" s="126"/>
      <c r="L662" s="126"/>
      <c r="M662" s="126"/>
      <c r="N662" s="126"/>
      <c r="P662" s="126"/>
    </row>
    <row r="663">
      <c r="D663" s="126"/>
      <c r="E663" s="126"/>
      <c r="F663" s="126"/>
      <c r="G663" s="126"/>
      <c r="H663" s="126"/>
      <c r="J663" s="126"/>
      <c r="K663" s="126"/>
      <c r="L663" s="126"/>
      <c r="M663" s="126"/>
      <c r="N663" s="126"/>
      <c r="P663" s="126"/>
    </row>
    <row r="664">
      <c r="D664" s="126"/>
      <c r="E664" s="126"/>
      <c r="F664" s="126"/>
      <c r="G664" s="126"/>
      <c r="H664" s="126"/>
      <c r="J664" s="126"/>
      <c r="K664" s="126"/>
      <c r="L664" s="126"/>
      <c r="M664" s="126"/>
      <c r="N664" s="126"/>
      <c r="P664" s="126"/>
    </row>
    <row r="665">
      <c r="D665" s="126"/>
      <c r="E665" s="126"/>
      <c r="F665" s="126"/>
      <c r="G665" s="126"/>
      <c r="H665" s="126"/>
      <c r="J665" s="126"/>
      <c r="K665" s="126"/>
      <c r="L665" s="126"/>
      <c r="M665" s="126"/>
      <c r="N665" s="126"/>
      <c r="P665" s="126"/>
    </row>
    <row r="666">
      <c r="D666" s="126"/>
      <c r="E666" s="126"/>
      <c r="F666" s="126"/>
      <c r="G666" s="126"/>
      <c r="H666" s="126"/>
      <c r="J666" s="126"/>
      <c r="K666" s="126"/>
      <c r="L666" s="126"/>
      <c r="M666" s="126"/>
      <c r="N666" s="126"/>
      <c r="P666" s="126"/>
    </row>
    <row r="667">
      <c r="D667" s="126"/>
      <c r="E667" s="126"/>
      <c r="F667" s="126"/>
      <c r="G667" s="126"/>
      <c r="H667" s="126"/>
      <c r="J667" s="126"/>
      <c r="K667" s="126"/>
      <c r="L667" s="126"/>
      <c r="M667" s="126"/>
      <c r="N667" s="126"/>
      <c r="P667" s="126"/>
    </row>
    <row r="668">
      <c r="D668" s="126"/>
      <c r="E668" s="126"/>
      <c r="F668" s="126"/>
      <c r="G668" s="126"/>
      <c r="H668" s="126"/>
      <c r="J668" s="126"/>
      <c r="K668" s="126"/>
      <c r="L668" s="126"/>
      <c r="M668" s="126"/>
      <c r="N668" s="126"/>
      <c r="P668" s="126"/>
    </row>
    <row r="669">
      <c r="D669" s="126"/>
      <c r="E669" s="126"/>
      <c r="F669" s="126"/>
      <c r="G669" s="126"/>
      <c r="H669" s="126"/>
      <c r="J669" s="126"/>
      <c r="K669" s="126"/>
      <c r="L669" s="126"/>
      <c r="M669" s="126"/>
      <c r="N669" s="126"/>
      <c r="P669" s="126"/>
    </row>
    <row r="670">
      <c r="D670" s="126"/>
      <c r="E670" s="126"/>
      <c r="F670" s="126"/>
      <c r="G670" s="126"/>
      <c r="H670" s="126"/>
      <c r="J670" s="126"/>
      <c r="K670" s="126"/>
      <c r="L670" s="126"/>
      <c r="M670" s="126"/>
      <c r="N670" s="126"/>
      <c r="P670" s="126"/>
    </row>
    <row r="671">
      <c r="D671" s="126"/>
      <c r="E671" s="126"/>
      <c r="F671" s="126"/>
      <c r="G671" s="126"/>
      <c r="H671" s="126"/>
      <c r="J671" s="126"/>
      <c r="K671" s="126"/>
      <c r="L671" s="126"/>
      <c r="M671" s="126"/>
      <c r="N671" s="126"/>
      <c r="P671" s="126"/>
    </row>
    <row r="672">
      <c r="D672" s="126"/>
      <c r="E672" s="126"/>
      <c r="F672" s="126"/>
      <c r="G672" s="126"/>
      <c r="H672" s="126"/>
      <c r="J672" s="126"/>
      <c r="K672" s="126"/>
      <c r="L672" s="126"/>
      <c r="M672" s="126"/>
      <c r="N672" s="126"/>
      <c r="P672" s="126"/>
    </row>
    <row r="673">
      <c r="D673" s="126"/>
      <c r="E673" s="126"/>
      <c r="F673" s="126"/>
      <c r="G673" s="126"/>
      <c r="H673" s="126"/>
      <c r="J673" s="126"/>
      <c r="K673" s="126"/>
      <c r="L673" s="126"/>
      <c r="M673" s="126"/>
      <c r="N673" s="126"/>
      <c r="P673" s="126"/>
    </row>
    <row r="674">
      <c r="D674" s="126"/>
      <c r="E674" s="126"/>
      <c r="F674" s="126"/>
      <c r="G674" s="126"/>
      <c r="H674" s="126"/>
      <c r="J674" s="126"/>
      <c r="K674" s="126"/>
      <c r="L674" s="126"/>
      <c r="M674" s="126"/>
      <c r="N674" s="126"/>
      <c r="P674" s="126"/>
    </row>
    <row r="675">
      <c r="D675" s="126"/>
      <c r="E675" s="126"/>
      <c r="F675" s="126"/>
      <c r="G675" s="126"/>
      <c r="H675" s="126"/>
      <c r="J675" s="126"/>
      <c r="K675" s="126"/>
      <c r="L675" s="126"/>
      <c r="M675" s="126"/>
      <c r="N675" s="126"/>
      <c r="P675" s="126"/>
    </row>
    <row r="676">
      <c r="D676" s="126"/>
      <c r="E676" s="126"/>
      <c r="F676" s="126"/>
      <c r="G676" s="126"/>
      <c r="H676" s="126"/>
      <c r="J676" s="126"/>
      <c r="K676" s="126"/>
      <c r="L676" s="126"/>
      <c r="M676" s="126"/>
      <c r="N676" s="126"/>
      <c r="P676" s="126"/>
    </row>
    <row r="677">
      <c r="D677" s="126"/>
      <c r="E677" s="126"/>
      <c r="F677" s="126"/>
      <c r="G677" s="126"/>
      <c r="H677" s="126"/>
      <c r="J677" s="126"/>
      <c r="K677" s="126"/>
      <c r="L677" s="126"/>
      <c r="M677" s="126"/>
      <c r="N677" s="126"/>
      <c r="P677" s="126"/>
    </row>
    <row r="678">
      <c r="D678" s="126"/>
      <c r="E678" s="126"/>
      <c r="F678" s="126"/>
      <c r="G678" s="126"/>
      <c r="H678" s="126"/>
      <c r="J678" s="126"/>
      <c r="K678" s="126"/>
      <c r="L678" s="126"/>
      <c r="M678" s="126"/>
      <c r="N678" s="126"/>
      <c r="P678" s="126"/>
    </row>
    <row r="679">
      <c r="D679" s="126"/>
      <c r="E679" s="126"/>
      <c r="F679" s="126"/>
      <c r="G679" s="126"/>
      <c r="H679" s="126"/>
      <c r="J679" s="126"/>
      <c r="K679" s="126"/>
      <c r="L679" s="126"/>
      <c r="M679" s="126"/>
      <c r="N679" s="126"/>
      <c r="P679" s="126"/>
    </row>
    <row r="680">
      <c r="D680" s="126"/>
      <c r="E680" s="126"/>
      <c r="F680" s="126"/>
      <c r="G680" s="126"/>
      <c r="H680" s="126"/>
      <c r="J680" s="126"/>
      <c r="K680" s="126"/>
      <c r="L680" s="126"/>
      <c r="M680" s="126"/>
      <c r="N680" s="126"/>
      <c r="P680" s="126"/>
    </row>
    <row r="681">
      <c r="D681" s="126"/>
      <c r="E681" s="126"/>
      <c r="F681" s="126"/>
      <c r="G681" s="126"/>
      <c r="H681" s="126"/>
      <c r="J681" s="126"/>
      <c r="K681" s="126"/>
      <c r="L681" s="126"/>
      <c r="M681" s="126"/>
      <c r="N681" s="126"/>
      <c r="P681" s="126"/>
    </row>
    <row r="682">
      <c r="D682" s="126"/>
      <c r="E682" s="126"/>
      <c r="F682" s="126"/>
      <c r="G682" s="126"/>
      <c r="H682" s="126"/>
      <c r="J682" s="126"/>
      <c r="K682" s="126"/>
      <c r="L682" s="126"/>
      <c r="M682" s="126"/>
      <c r="N682" s="126"/>
      <c r="P682" s="126"/>
    </row>
    <row r="683">
      <c r="D683" s="126"/>
      <c r="E683" s="126"/>
      <c r="F683" s="126"/>
      <c r="G683" s="126"/>
      <c r="H683" s="126"/>
      <c r="J683" s="126"/>
      <c r="K683" s="126"/>
      <c r="L683" s="126"/>
      <c r="M683" s="126"/>
      <c r="N683" s="126"/>
      <c r="P683" s="126"/>
    </row>
    <row r="684">
      <c r="D684" s="126"/>
      <c r="E684" s="126"/>
      <c r="F684" s="126"/>
      <c r="G684" s="126"/>
      <c r="H684" s="126"/>
      <c r="J684" s="126"/>
      <c r="K684" s="126"/>
      <c r="L684" s="126"/>
      <c r="M684" s="126"/>
      <c r="N684" s="126"/>
      <c r="P684" s="126"/>
    </row>
    <row r="685">
      <c r="D685" s="126"/>
      <c r="E685" s="126"/>
      <c r="F685" s="126"/>
      <c r="G685" s="126"/>
      <c r="H685" s="126"/>
      <c r="J685" s="126"/>
      <c r="K685" s="126"/>
      <c r="L685" s="126"/>
      <c r="M685" s="126"/>
      <c r="N685" s="126"/>
      <c r="P685" s="126"/>
    </row>
    <row r="686">
      <c r="D686" s="126"/>
      <c r="E686" s="126"/>
      <c r="F686" s="126"/>
      <c r="G686" s="126"/>
      <c r="H686" s="126"/>
      <c r="J686" s="126"/>
      <c r="K686" s="126"/>
      <c r="L686" s="126"/>
      <c r="M686" s="126"/>
      <c r="N686" s="126"/>
      <c r="P686" s="126"/>
    </row>
    <row r="687">
      <c r="D687" s="126"/>
      <c r="E687" s="126"/>
      <c r="F687" s="126"/>
      <c r="G687" s="126"/>
      <c r="H687" s="126"/>
      <c r="J687" s="126"/>
      <c r="K687" s="126"/>
      <c r="L687" s="126"/>
      <c r="M687" s="126"/>
      <c r="N687" s="126"/>
      <c r="P687" s="126"/>
    </row>
    <row r="688">
      <c r="D688" s="126"/>
      <c r="E688" s="126"/>
      <c r="F688" s="126"/>
      <c r="G688" s="126"/>
      <c r="H688" s="126"/>
      <c r="J688" s="126"/>
      <c r="K688" s="126"/>
      <c r="L688" s="126"/>
      <c r="M688" s="126"/>
      <c r="N688" s="126"/>
      <c r="P688" s="126"/>
    </row>
    <row r="689">
      <c r="D689" s="126"/>
      <c r="E689" s="126"/>
      <c r="F689" s="126"/>
      <c r="G689" s="126"/>
      <c r="H689" s="126"/>
      <c r="J689" s="126"/>
      <c r="K689" s="126"/>
      <c r="L689" s="126"/>
      <c r="M689" s="126"/>
      <c r="N689" s="126"/>
      <c r="P689" s="126"/>
    </row>
    <row r="690">
      <c r="D690" s="126"/>
      <c r="E690" s="126"/>
      <c r="F690" s="126"/>
      <c r="G690" s="126"/>
      <c r="H690" s="126"/>
      <c r="J690" s="126"/>
      <c r="K690" s="126"/>
      <c r="L690" s="126"/>
      <c r="M690" s="126"/>
      <c r="N690" s="126"/>
      <c r="P690" s="126"/>
    </row>
    <row r="691">
      <c r="D691" s="126"/>
      <c r="E691" s="126"/>
      <c r="F691" s="126"/>
      <c r="G691" s="126"/>
      <c r="H691" s="126"/>
      <c r="J691" s="126"/>
      <c r="K691" s="126"/>
      <c r="L691" s="126"/>
      <c r="M691" s="126"/>
      <c r="N691" s="126"/>
      <c r="P691" s="126"/>
    </row>
    <row r="692">
      <c r="D692" s="126"/>
      <c r="E692" s="126"/>
      <c r="F692" s="126"/>
      <c r="G692" s="126"/>
      <c r="H692" s="126"/>
      <c r="J692" s="126"/>
      <c r="K692" s="126"/>
      <c r="L692" s="126"/>
      <c r="M692" s="126"/>
      <c r="N692" s="126"/>
      <c r="P692" s="126"/>
    </row>
    <row r="693">
      <c r="D693" s="126"/>
      <c r="E693" s="126"/>
      <c r="F693" s="126"/>
      <c r="G693" s="126"/>
      <c r="H693" s="126"/>
      <c r="J693" s="126"/>
      <c r="K693" s="126"/>
      <c r="L693" s="126"/>
      <c r="M693" s="126"/>
      <c r="N693" s="126"/>
      <c r="P693" s="126"/>
    </row>
    <row r="694">
      <c r="D694" s="126"/>
      <c r="E694" s="126"/>
      <c r="F694" s="126"/>
      <c r="G694" s="126"/>
      <c r="H694" s="126"/>
      <c r="J694" s="126"/>
      <c r="K694" s="126"/>
      <c r="L694" s="126"/>
      <c r="M694" s="126"/>
      <c r="N694" s="126"/>
      <c r="P694" s="126"/>
    </row>
    <row r="695">
      <c r="D695" s="126"/>
      <c r="E695" s="126"/>
      <c r="F695" s="126"/>
      <c r="G695" s="126"/>
      <c r="H695" s="126"/>
      <c r="J695" s="126"/>
      <c r="K695" s="126"/>
      <c r="L695" s="126"/>
      <c r="M695" s="126"/>
      <c r="N695" s="126"/>
      <c r="P695" s="126"/>
    </row>
    <row r="696">
      <c r="D696" s="126"/>
      <c r="E696" s="126"/>
      <c r="F696" s="126"/>
      <c r="G696" s="126"/>
      <c r="H696" s="126"/>
      <c r="J696" s="126"/>
      <c r="K696" s="126"/>
      <c r="L696" s="126"/>
      <c r="M696" s="126"/>
      <c r="N696" s="126"/>
      <c r="P696" s="126"/>
    </row>
    <row r="697">
      <c r="D697" s="126"/>
      <c r="E697" s="126"/>
      <c r="F697" s="126"/>
      <c r="G697" s="126"/>
      <c r="H697" s="126"/>
      <c r="J697" s="126"/>
      <c r="K697" s="126"/>
      <c r="L697" s="126"/>
      <c r="M697" s="126"/>
      <c r="N697" s="126"/>
      <c r="P697" s="126"/>
    </row>
    <row r="698">
      <c r="D698" s="126"/>
      <c r="E698" s="126"/>
      <c r="F698" s="126"/>
      <c r="G698" s="126"/>
      <c r="H698" s="126"/>
      <c r="J698" s="126"/>
      <c r="K698" s="126"/>
      <c r="L698" s="126"/>
      <c r="M698" s="126"/>
      <c r="N698" s="126"/>
      <c r="P698" s="126"/>
    </row>
    <row r="699">
      <c r="D699" s="126"/>
      <c r="E699" s="126"/>
      <c r="F699" s="126"/>
      <c r="G699" s="126"/>
      <c r="H699" s="126"/>
      <c r="J699" s="126"/>
      <c r="K699" s="126"/>
      <c r="L699" s="126"/>
      <c r="M699" s="126"/>
      <c r="N699" s="126"/>
      <c r="P699" s="126"/>
    </row>
    <row r="700">
      <c r="D700" s="126"/>
      <c r="E700" s="126"/>
      <c r="F700" s="126"/>
      <c r="G700" s="126"/>
      <c r="H700" s="126"/>
      <c r="J700" s="126"/>
      <c r="K700" s="126"/>
      <c r="L700" s="126"/>
      <c r="M700" s="126"/>
      <c r="N700" s="126"/>
      <c r="P700" s="126"/>
    </row>
    <row r="701">
      <c r="D701" s="126"/>
      <c r="E701" s="126"/>
      <c r="F701" s="126"/>
      <c r="G701" s="126"/>
      <c r="H701" s="126"/>
      <c r="J701" s="126"/>
      <c r="K701" s="126"/>
      <c r="L701" s="126"/>
      <c r="M701" s="126"/>
      <c r="N701" s="126"/>
      <c r="P701" s="126"/>
    </row>
    <row r="702">
      <c r="D702" s="126"/>
      <c r="E702" s="126"/>
      <c r="F702" s="126"/>
      <c r="G702" s="126"/>
      <c r="H702" s="126"/>
      <c r="J702" s="126"/>
      <c r="K702" s="126"/>
      <c r="L702" s="126"/>
      <c r="M702" s="126"/>
      <c r="N702" s="126"/>
      <c r="P702" s="126"/>
    </row>
    <row r="703">
      <c r="D703" s="126"/>
      <c r="E703" s="126"/>
      <c r="F703" s="126"/>
      <c r="G703" s="126"/>
      <c r="H703" s="126"/>
      <c r="J703" s="126"/>
      <c r="K703" s="126"/>
      <c r="L703" s="126"/>
      <c r="M703" s="126"/>
      <c r="N703" s="126"/>
      <c r="P703" s="126"/>
    </row>
    <row r="704">
      <c r="D704" s="126"/>
      <c r="E704" s="126"/>
      <c r="F704" s="126"/>
      <c r="G704" s="126"/>
      <c r="H704" s="126"/>
      <c r="J704" s="126"/>
      <c r="K704" s="126"/>
      <c r="L704" s="126"/>
      <c r="M704" s="126"/>
      <c r="N704" s="126"/>
      <c r="P704" s="126"/>
    </row>
    <row r="705">
      <c r="D705" s="126"/>
      <c r="E705" s="126"/>
      <c r="F705" s="126"/>
      <c r="G705" s="126"/>
      <c r="H705" s="126"/>
      <c r="J705" s="126"/>
      <c r="K705" s="126"/>
      <c r="L705" s="126"/>
      <c r="M705" s="126"/>
      <c r="N705" s="126"/>
      <c r="P705" s="126"/>
    </row>
    <row r="706">
      <c r="D706" s="126"/>
      <c r="E706" s="126"/>
      <c r="F706" s="126"/>
      <c r="G706" s="126"/>
      <c r="H706" s="126"/>
      <c r="J706" s="126"/>
      <c r="K706" s="126"/>
      <c r="L706" s="126"/>
      <c r="M706" s="126"/>
      <c r="N706" s="126"/>
      <c r="P706" s="126"/>
    </row>
    <row r="707">
      <c r="D707" s="126"/>
      <c r="E707" s="126"/>
      <c r="F707" s="126"/>
      <c r="G707" s="126"/>
      <c r="H707" s="126"/>
      <c r="J707" s="126"/>
      <c r="K707" s="126"/>
      <c r="L707" s="126"/>
      <c r="M707" s="126"/>
      <c r="N707" s="126"/>
      <c r="P707" s="126"/>
    </row>
    <row r="708">
      <c r="D708" s="126"/>
      <c r="E708" s="126"/>
      <c r="F708" s="126"/>
      <c r="G708" s="126"/>
      <c r="H708" s="126"/>
      <c r="J708" s="126"/>
      <c r="K708" s="126"/>
      <c r="L708" s="126"/>
      <c r="M708" s="126"/>
      <c r="N708" s="126"/>
      <c r="P708" s="126"/>
    </row>
    <row r="709">
      <c r="D709" s="126"/>
      <c r="E709" s="126"/>
      <c r="F709" s="126"/>
      <c r="G709" s="126"/>
      <c r="H709" s="126"/>
      <c r="J709" s="126"/>
      <c r="K709" s="126"/>
      <c r="L709" s="126"/>
      <c r="M709" s="126"/>
      <c r="N709" s="126"/>
      <c r="P709" s="126"/>
    </row>
    <row r="710">
      <c r="D710" s="126"/>
      <c r="E710" s="126"/>
      <c r="F710" s="126"/>
      <c r="G710" s="126"/>
      <c r="H710" s="126"/>
      <c r="J710" s="126"/>
      <c r="K710" s="126"/>
      <c r="L710" s="126"/>
      <c r="M710" s="126"/>
      <c r="N710" s="126"/>
      <c r="P710" s="126"/>
    </row>
    <row r="711">
      <c r="D711" s="126"/>
      <c r="E711" s="126"/>
      <c r="F711" s="126"/>
      <c r="G711" s="126"/>
      <c r="H711" s="126"/>
      <c r="J711" s="126"/>
      <c r="K711" s="126"/>
      <c r="L711" s="126"/>
      <c r="M711" s="126"/>
      <c r="N711" s="126"/>
      <c r="P711" s="126"/>
    </row>
    <row r="712">
      <c r="D712" s="126"/>
      <c r="E712" s="126"/>
      <c r="F712" s="126"/>
      <c r="G712" s="126"/>
      <c r="H712" s="126"/>
      <c r="J712" s="126"/>
      <c r="K712" s="126"/>
      <c r="L712" s="126"/>
      <c r="M712" s="126"/>
      <c r="N712" s="126"/>
      <c r="P712" s="126"/>
    </row>
    <row r="713">
      <c r="D713" s="126"/>
      <c r="E713" s="126"/>
      <c r="F713" s="126"/>
      <c r="G713" s="126"/>
      <c r="H713" s="126"/>
      <c r="J713" s="126"/>
      <c r="K713" s="126"/>
      <c r="L713" s="126"/>
      <c r="M713" s="126"/>
      <c r="N713" s="126"/>
      <c r="P713" s="126"/>
    </row>
    <row r="714">
      <c r="D714" s="126"/>
      <c r="E714" s="126"/>
      <c r="F714" s="126"/>
      <c r="G714" s="126"/>
      <c r="H714" s="126"/>
      <c r="J714" s="126"/>
      <c r="K714" s="126"/>
      <c r="L714" s="126"/>
      <c r="M714" s="126"/>
      <c r="N714" s="126"/>
      <c r="P714" s="126"/>
    </row>
    <row r="715">
      <c r="D715" s="126"/>
      <c r="E715" s="126"/>
      <c r="F715" s="126"/>
      <c r="G715" s="126"/>
      <c r="H715" s="126"/>
      <c r="J715" s="126"/>
      <c r="K715" s="126"/>
      <c r="L715" s="126"/>
      <c r="M715" s="126"/>
      <c r="N715" s="126"/>
      <c r="P715" s="126"/>
    </row>
    <row r="716">
      <c r="D716" s="126"/>
      <c r="E716" s="126"/>
      <c r="F716" s="126"/>
      <c r="G716" s="126"/>
      <c r="H716" s="126"/>
      <c r="J716" s="126"/>
      <c r="K716" s="126"/>
      <c r="L716" s="126"/>
      <c r="M716" s="126"/>
      <c r="N716" s="126"/>
      <c r="P716" s="126"/>
    </row>
    <row r="717">
      <c r="D717" s="126"/>
      <c r="E717" s="126"/>
      <c r="F717" s="126"/>
      <c r="G717" s="126"/>
      <c r="H717" s="126"/>
      <c r="J717" s="126"/>
      <c r="K717" s="126"/>
      <c r="L717" s="126"/>
      <c r="M717" s="126"/>
      <c r="N717" s="126"/>
      <c r="P717" s="126"/>
    </row>
    <row r="718">
      <c r="D718" s="126"/>
      <c r="E718" s="126"/>
      <c r="F718" s="126"/>
      <c r="G718" s="126"/>
      <c r="H718" s="126"/>
      <c r="J718" s="126"/>
      <c r="K718" s="126"/>
      <c r="L718" s="126"/>
      <c r="M718" s="126"/>
      <c r="N718" s="126"/>
      <c r="P718" s="126"/>
    </row>
    <row r="719">
      <c r="D719" s="126"/>
      <c r="E719" s="126"/>
      <c r="F719" s="126"/>
      <c r="G719" s="126"/>
      <c r="H719" s="126"/>
      <c r="J719" s="126"/>
      <c r="K719" s="126"/>
      <c r="L719" s="126"/>
      <c r="M719" s="126"/>
      <c r="N719" s="126"/>
      <c r="P719" s="126"/>
    </row>
    <row r="720">
      <c r="D720" s="126"/>
      <c r="E720" s="126"/>
      <c r="F720" s="126"/>
      <c r="G720" s="126"/>
      <c r="H720" s="126"/>
      <c r="J720" s="126"/>
      <c r="K720" s="126"/>
      <c r="L720" s="126"/>
      <c r="M720" s="126"/>
      <c r="N720" s="126"/>
      <c r="P720" s="126"/>
    </row>
    <row r="721">
      <c r="D721" s="126"/>
      <c r="E721" s="126"/>
      <c r="F721" s="126"/>
      <c r="G721" s="126"/>
      <c r="H721" s="126"/>
      <c r="J721" s="126"/>
      <c r="K721" s="126"/>
      <c r="L721" s="126"/>
      <c r="M721" s="126"/>
      <c r="N721" s="126"/>
      <c r="P721" s="126"/>
    </row>
    <row r="722">
      <c r="D722" s="126"/>
      <c r="E722" s="126"/>
      <c r="F722" s="126"/>
      <c r="G722" s="126"/>
      <c r="H722" s="126"/>
      <c r="J722" s="126"/>
      <c r="K722" s="126"/>
      <c r="L722" s="126"/>
      <c r="M722" s="126"/>
      <c r="N722" s="126"/>
      <c r="P722" s="126"/>
    </row>
    <row r="723">
      <c r="D723" s="126"/>
      <c r="E723" s="126"/>
      <c r="F723" s="126"/>
      <c r="G723" s="126"/>
      <c r="H723" s="126"/>
      <c r="J723" s="126"/>
      <c r="K723" s="126"/>
      <c r="L723" s="126"/>
      <c r="M723" s="126"/>
      <c r="N723" s="126"/>
      <c r="P723" s="126"/>
    </row>
    <row r="724">
      <c r="D724" s="126"/>
      <c r="E724" s="126"/>
      <c r="F724" s="126"/>
      <c r="G724" s="126"/>
      <c r="H724" s="126"/>
      <c r="J724" s="126"/>
      <c r="K724" s="126"/>
      <c r="L724" s="126"/>
      <c r="M724" s="126"/>
      <c r="N724" s="126"/>
      <c r="P724" s="126"/>
    </row>
    <row r="725">
      <c r="D725" s="126"/>
      <c r="E725" s="126"/>
      <c r="F725" s="126"/>
      <c r="G725" s="126"/>
      <c r="H725" s="126"/>
      <c r="J725" s="126"/>
      <c r="K725" s="126"/>
      <c r="L725" s="126"/>
      <c r="M725" s="126"/>
      <c r="N725" s="126"/>
      <c r="P725" s="126"/>
    </row>
    <row r="726">
      <c r="D726" s="126"/>
      <c r="E726" s="126"/>
      <c r="F726" s="126"/>
      <c r="G726" s="126"/>
      <c r="H726" s="126"/>
      <c r="J726" s="126"/>
      <c r="K726" s="126"/>
      <c r="L726" s="126"/>
      <c r="M726" s="126"/>
      <c r="N726" s="126"/>
      <c r="P726" s="126"/>
    </row>
    <row r="727">
      <c r="D727" s="126"/>
      <c r="E727" s="126"/>
      <c r="F727" s="126"/>
      <c r="G727" s="126"/>
      <c r="H727" s="126"/>
      <c r="J727" s="126"/>
      <c r="K727" s="126"/>
      <c r="L727" s="126"/>
      <c r="M727" s="126"/>
      <c r="N727" s="126"/>
      <c r="P727" s="126"/>
    </row>
    <row r="728">
      <c r="D728" s="126"/>
      <c r="E728" s="126"/>
      <c r="F728" s="126"/>
      <c r="G728" s="126"/>
      <c r="H728" s="126"/>
      <c r="J728" s="126"/>
      <c r="K728" s="126"/>
      <c r="L728" s="126"/>
      <c r="M728" s="126"/>
      <c r="N728" s="126"/>
      <c r="P728" s="126"/>
    </row>
    <row r="729">
      <c r="D729" s="126"/>
      <c r="E729" s="126"/>
      <c r="F729" s="126"/>
      <c r="G729" s="126"/>
      <c r="H729" s="126"/>
      <c r="J729" s="126"/>
      <c r="K729" s="126"/>
      <c r="L729" s="126"/>
      <c r="M729" s="126"/>
      <c r="N729" s="126"/>
      <c r="P729" s="126"/>
    </row>
    <row r="730">
      <c r="D730" s="126"/>
      <c r="E730" s="126"/>
      <c r="F730" s="126"/>
      <c r="G730" s="126"/>
      <c r="H730" s="126"/>
      <c r="J730" s="126"/>
      <c r="K730" s="126"/>
      <c r="L730" s="126"/>
      <c r="M730" s="126"/>
      <c r="N730" s="126"/>
      <c r="P730" s="126"/>
    </row>
    <row r="731">
      <c r="D731" s="126"/>
      <c r="E731" s="126"/>
      <c r="F731" s="126"/>
      <c r="G731" s="126"/>
      <c r="H731" s="126"/>
      <c r="J731" s="126"/>
      <c r="K731" s="126"/>
      <c r="L731" s="126"/>
      <c r="M731" s="126"/>
      <c r="N731" s="126"/>
      <c r="P731" s="126"/>
    </row>
    <row r="732">
      <c r="D732" s="126"/>
      <c r="E732" s="126"/>
      <c r="F732" s="126"/>
      <c r="G732" s="126"/>
      <c r="H732" s="126"/>
      <c r="J732" s="126"/>
      <c r="K732" s="126"/>
      <c r="L732" s="126"/>
      <c r="M732" s="126"/>
      <c r="N732" s="126"/>
      <c r="P732" s="126"/>
    </row>
    <row r="733">
      <c r="D733" s="126"/>
      <c r="E733" s="126"/>
      <c r="F733" s="126"/>
      <c r="G733" s="126"/>
      <c r="H733" s="126"/>
      <c r="J733" s="126"/>
      <c r="K733" s="126"/>
      <c r="L733" s="126"/>
      <c r="M733" s="126"/>
      <c r="N733" s="126"/>
      <c r="P733" s="126"/>
    </row>
    <row r="734">
      <c r="D734" s="126"/>
      <c r="E734" s="126"/>
      <c r="F734" s="126"/>
      <c r="G734" s="126"/>
      <c r="H734" s="126"/>
      <c r="J734" s="126"/>
      <c r="K734" s="126"/>
      <c r="L734" s="126"/>
      <c r="M734" s="126"/>
      <c r="N734" s="126"/>
      <c r="P734" s="126"/>
    </row>
    <row r="735">
      <c r="D735" s="126"/>
      <c r="E735" s="126"/>
      <c r="F735" s="126"/>
      <c r="G735" s="126"/>
      <c r="H735" s="126"/>
      <c r="J735" s="126"/>
      <c r="K735" s="126"/>
      <c r="L735" s="126"/>
      <c r="M735" s="126"/>
      <c r="N735" s="126"/>
      <c r="P735" s="126"/>
    </row>
    <row r="736">
      <c r="D736" s="126"/>
      <c r="E736" s="126"/>
      <c r="F736" s="126"/>
      <c r="G736" s="126"/>
      <c r="H736" s="126"/>
      <c r="J736" s="126"/>
      <c r="K736" s="126"/>
      <c r="L736" s="126"/>
      <c r="M736" s="126"/>
      <c r="N736" s="126"/>
      <c r="P736" s="126"/>
    </row>
    <row r="737">
      <c r="D737" s="126"/>
      <c r="E737" s="126"/>
      <c r="F737" s="126"/>
      <c r="G737" s="126"/>
      <c r="H737" s="126"/>
      <c r="J737" s="126"/>
      <c r="K737" s="126"/>
      <c r="L737" s="126"/>
      <c r="M737" s="126"/>
      <c r="N737" s="126"/>
      <c r="P737" s="126"/>
    </row>
    <row r="738">
      <c r="D738" s="126"/>
      <c r="E738" s="126"/>
      <c r="F738" s="126"/>
      <c r="G738" s="126"/>
      <c r="H738" s="126"/>
      <c r="J738" s="126"/>
      <c r="K738" s="126"/>
      <c r="L738" s="126"/>
      <c r="M738" s="126"/>
      <c r="N738" s="126"/>
      <c r="P738" s="126"/>
    </row>
    <row r="739">
      <c r="D739" s="126"/>
      <c r="E739" s="126"/>
      <c r="F739" s="126"/>
      <c r="G739" s="126"/>
      <c r="H739" s="126"/>
      <c r="J739" s="126"/>
      <c r="K739" s="126"/>
      <c r="L739" s="126"/>
      <c r="M739" s="126"/>
      <c r="N739" s="126"/>
      <c r="P739" s="126"/>
    </row>
    <row r="740">
      <c r="D740" s="126"/>
      <c r="E740" s="126"/>
      <c r="F740" s="126"/>
      <c r="G740" s="126"/>
      <c r="H740" s="126"/>
      <c r="J740" s="126"/>
      <c r="K740" s="126"/>
      <c r="L740" s="126"/>
      <c r="M740" s="126"/>
      <c r="N740" s="126"/>
      <c r="P740" s="126"/>
    </row>
    <row r="741">
      <c r="D741" s="126"/>
      <c r="E741" s="126"/>
      <c r="F741" s="126"/>
      <c r="G741" s="126"/>
      <c r="H741" s="126"/>
      <c r="J741" s="126"/>
      <c r="K741" s="126"/>
      <c r="L741" s="126"/>
      <c r="M741" s="126"/>
      <c r="N741" s="126"/>
      <c r="P741" s="126"/>
    </row>
    <row r="742">
      <c r="D742" s="126"/>
      <c r="E742" s="126"/>
      <c r="F742" s="126"/>
      <c r="G742" s="126"/>
      <c r="H742" s="126"/>
      <c r="J742" s="126"/>
      <c r="K742" s="126"/>
      <c r="L742" s="126"/>
      <c r="M742" s="126"/>
      <c r="N742" s="126"/>
      <c r="P742" s="126"/>
    </row>
    <row r="743">
      <c r="D743" s="126"/>
      <c r="E743" s="126"/>
      <c r="F743" s="126"/>
      <c r="G743" s="126"/>
      <c r="H743" s="126"/>
      <c r="J743" s="126"/>
      <c r="K743" s="126"/>
      <c r="L743" s="126"/>
      <c r="M743" s="126"/>
      <c r="N743" s="126"/>
      <c r="P743" s="126"/>
    </row>
    <row r="744">
      <c r="D744" s="126"/>
      <c r="E744" s="126"/>
      <c r="F744" s="126"/>
      <c r="G744" s="126"/>
      <c r="H744" s="126"/>
      <c r="J744" s="126"/>
      <c r="K744" s="126"/>
      <c r="L744" s="126"/>
      <c r="M744" s="126"/>
      <c r="N744" s="126"/>
      <c r="P744" s="126"/>
    </row>
    <row r="745">
      <c r="D745" s="126"/>
      <c r="E745" s="126"/>
      <c r="F745" s="126"/>
      <c r="G745" s="126"/>
      <c r="H745" s="126"/>
      <c r="J745" s="126"/>
      <c r="K745" s="126"/>
      <c r="L745" s="126"/>
      <c r="M745" s="126"/>
      <c r="N745" s="126"/>
      <c r="P745" s="126"/>
    </row>
    <row r="746">
      <c r="D746" s="126"/>
      <c r="E746" s="126"/>
      <c r="F746" s="126"/>
      <c r="G746" s="126"/>
      <c r="H746" s="126"/>
      <c r="J746" s="126"/>
      <c r="K746" s="126"/>
      <c r="L746" s="126"/>
      <c r="M746" s="126"/>
      <c r="N746" s="126"/>
      <c r="P746" s="126"/>
    </row>
    <row r="747">
      <c r="D747" s="126"/>
      <c r="E747" s="126"/>
      <c r="F747" s="126"/>
      <c r="G747" s="126"/>
      <c r="H747" s="126"/>
      <c r="J747" s="126"/>
      <c r="K747" s="126"/>
      <c r="L747" s="126"/>
      <c r="M747" s="126"/>
      <c r="N747" s="126"/>
      <c r="P747" s="126"/>
    </row>
    <row r="748">
      <c r="D748" s="126"/>
      <c r="E748" s="126"/>
      <c r="F748" s="126"/>
      <c r="G748" s="126"/>
      <c r="H748" s="126"/>
      <c r="J748" s="126"/>
      <c r="K748" s="126"/>
      <c r="L748" s="126"/>
      <c r="M748" s="126"/>
      <c r="N748" s="126"/>
      <c r="P748" s="126"/>
    </row>
    <row r="749">
      <c r="D749" s="126"/>
      <c r="E749" s="126"/>
      <c r="F749" s="126"/>
      <c r="G749" s="126"/>
      <c r="H749" s="126"/>
      <c r="J749" s="126"/>
      <c r="K749" s="126"/>
      <c r="L749" s="126"/>
      <c r="M749" s="126"/>
      <c r="N749" s="126"/>
      <c r="P749" s="126"/>
    </row>
    <row r="750">
      <c r="D750" s="126"/>
      <c r="E750" s="126"/>
      <c r="F750" s="126"/>
      <c r="G750" s="126"/>
      <c r="H750" s="126"/>
      <c r="J750" s="126"/>
      <c r="K750" s="126"/>
      <c r="L750" s="126"/>
      <c r="M750" s="126"/>
      <c r="N750" s="126"/>
      <c r="P750" s="126"/>
    </row>
    <row r="751">
      <c r="D751" s="126"/>
      <c r="E751" s="126"/>
      <c r="F751" s="126"/>
      <c r="G751" s="126"/>
      <c r="H751" s="126"/>
      <c r="J751" s="126"/>
      <c r="K751" s="126"/>
      <c r="L751" s="126"/>
      <c r="M751" s="126"/>
      <c r="N751" s="126"/>
      <c r="P751" s="126"/>
    </row>
    <row r="752">
      <c r="D752" s="126"/>
      <c r="E752" s="126"/>
      <c r="F752" s="126"/>
      <c r="G752" s="126"/>
      <c r="H752" s="126"/>
      <c r="J752" s="126"/>
      <c r="K752" s="126"/>
      <c r="L752" s="126"/>
      <c r="M752" s="126"/>
      <c r="N752" s="126"/>
      <c r="P752" s="126"/>
    </row>
    <row r="753">
      <c r="D753" s="126"/>
      <c r="E753" s="126"/>
      <c r="F753" s="126"/>
      <c r="G753" s="126"/>
      <c r="H753" s="126"/>
      <c r="J753" s="126"/>
      <c r="K753" s="126"/>
      <c r="L753" s="126"/>
      <c r="M753" s="126"/>
      <c r="N753" s="126"/>
      <c r="P753" s="126"/>
    </row>
    <row r="754">
      <c r="D754" s="126"/>
      <c r="E754" s="126"/>
      <c r="F754" s="126"/>
      <c r="G754" s="126"/>
      <c r="H754" s="126"/>
      <c r="J754" s="126"/>
      <c r="K754" s="126"/>
      <c r="L754" s="126"/>
      <c r="M754" s="126"/>
      <c r="N754" s="126"/>
      <c r="P754" s="126"/>
    </row>
    <row r="755">
      <c r="D755" s="126"/>
      <c r="E755" s="126"/>
      <c r="F755" s="126"/>
      <c r="G755" s="126"/>
      <c r="H755" s="126"/>
      <c r="J755" s="126"/>
      <c r="K755" s="126"/>
      <c r="L755" s="126"/>
      <c r="M755" s="126"/>
      <c r="N755" s="126"/>
      <c r="P755" s="126"/>
    </row>
    <row r="756">
      <c r="D756" s="126"/>
      <c r="E756" s="126"/>
      <c r="F756" s="126"/>
      <c r="G756" s="126"/>
      <c r="H756" s="126"/>
      <c r="J756" s="126"/>
      <c r="K756" s="126"/>
      <c r="L756" s="126"/>
      <c r="M756" s="126"/>
      <c r="N756" s="126"/>
      <c r="P756" s="126"/>
    </row>
    <row r="757">
      <c r="D757" s="126"/>
      <c r="E757" s="126"/>
      <c r="F757" s="126"/>
      <c r="G757" s="126"/>
      <c r="H757" s="126"/>
      <c r="J757" s="126"/>
      <c r="K757" s="126"/>
      <c r="L757" s="126"/>
      <c r="M757" s="126"/>
      <c r="N757" s="126"/>
      <c r="P757" s="126"/>
    </row>
    <row r="758">
      <c r="D758" s="126"/>
      <c r="E758" s="126"/>
      <c r="F758" s="126"/>
      <c r="G758" s="126"/>
      <c r="H758" s="126"/>
      <c r="J758" s="126"/>
      <c r="K758" s="126"/>
      <c r="L758" s="126"/>
      <c r="M758" s="126"/>
      <c r="N758" s="126"/>
      <c r="P758" s="126"/>
    </row>
    <row r="759">
      <c r="D759" s="126"/>
      <c r="E759" s="126"/>
      <c r="F759" s="126"/>
      <c r="G759" s="126"/>
      <c r="H759" s="126"/>
      <c r="J759" s="126"/>
      <c r="K759" s="126"/>
      <c r="L759" s="126"/>
      <c r="M759" s="126"/>
      <c r="N759" s="126"/>
      <c r="P759" s="126"/>
    </row>
    <row r="760">
      <c r="D760" s="126"/>
      <c r="E760" s="126"/>
      <c r="F760" s="126"/>
      <c r="G760" s="126"/>
      <c r="H760" s="126"/>
      <c r="J760" s="126"/>
      <c r="K760" s="126"/>
      <c r="L760" s="126"/>
      <c r="M760" s="126"/>
      <c r="N760" s="126"/>
      <c r="P760" s="126"/>
    </row>
    <row r="761">
      <c r="D761" s="126"/>
      <c r="E761" s="126"/>
      <c r="F761" s="126"/>
      <c r="G761" s="126"/>
      <c r="H761" s="126"/>
      <c r="J761" s="126"/>
      <c r="K761" s="126"/>
      <c r="L761" s="126"/>
      <c r="M761" s="126"/>
      <c r="N761" s="126"/>
      <c r="P761" s="126"/>
    </row>
    <row r="762">
      <c r="D762" s="126"/>
      <c r="E762" s="126"/>
      <c r="F762" s="126"/>
      <c r="G762" s="126"/>
      <c r="H762" s="126"/>
      <c r="J762" s="126"/>
      <c r="K762" s="126"/>
      <c r="L762" s="126"/>
      <c r="M762" s="126"/>
      <c r="N762" s="126"/>
      <c r="P762" s="126"/>
    </row>
    <row r="763">
      <c r="D763" s="126"/>
      <c r="E763" s="126"/>
      <c r="F763" s="126"/>
      <c r="G763" s="126"/>
      <c r="H763" s="126"/>
      <c r="J763" s="126"/>
      <c r="K763" s="126"/>
      <c r="L763" s="126"/>
      <c r="M763" s="126"/>
      <c r="N763" s="126"/>
      <c r="P763" s="126"/>
    </row>
    <row r="764">
      <c r="D764" s="126"/>
      <c r="E764" s="126"/>
      <c r="F764" s="126"/>
      <c r="G764" s="126"/>
      <c r="H764" s="126"/>
      <c r="J764" s="126"/>
      <c r="K764" s="126"/>
      <c r="L764" s="126"/>
      <c r="M764" s="126"/>
      <c r="N764" s="126"/>
      <c r="P764" s="126"/>
    </row>
    <row r="765">
      <c r="D765" s="126"/>
      <c r="E765" s="126"/>
      <c r="F765" s="126"/>
      <c r="G765" s="126"/>
      <c r="H765" s="126"/>
      <c r="J765" s="126"/>
      <c r="K765" s="126"/>
      <c r="L765" s="126"/>
      <c r="M765" s="126"/>
      <c r="N765" s="126"/>
      <c r="P765" s="126"/>
    </row>
    <row r="766">
      <c r="D766" s="126"/>
      <c r="E766" s="126"/>
      <c r="F766" s="126"/>
      <c r="G766" s="126"/>
      <c r="H766" s="126"/>
      <c r="J766" s="126"/>
      <c r="K766" s="126"/>
      <c r="L766" s="126"/>
      <c r="M766" s="126"/>
      <c r="N766" s="126"/>
      <c r="P766" s="126"/>
    </row>
    <row r="767">
      <c r="D767" s="126"/>
      <c r="E767" s="126"/>
      <c r="F767" s="126"/>
      <c r="G767" s="126"/>
      <c r="H767" s="126"/>
      <c r="J767" s="126"/>
      <c r="K767" s="126"/>
      <c r="L767" s="126"/>
      <c r="M767" s="126"/>
      <c r="N767" s="126"/>
      <c r="P767" s="126"/>
    </row>
    <row r="768">
      <c r="D768" s="126"/>
      <c r="E768" s="126"/>
      <c r="F768" s="126"/>
      <c r="G768" s="126"/>
      <c r="H768" s="126"/>
      <c r="J768" s="126"/>
      <c r="K768" s="126"/>
      <c r="L768" s="126"/>
      <c r="M768" s="126"/>
      <c r="N768" s="126"/>
      <c r="P768" s="126"/>
    </row>
    <row r="769">
      <c r="D769" s="126"/>
      <c r="E769" s="126"/>
      <c r="F769" s="126"/>
      <c r="G769" s="126"/>
      <c r="H769" s="126"/>
      <c r="J769" s="126"/>
      <c r="K769" s="126"/>
      <c r="L769" s="126"/>
      <c r="M769" s="126"/>
      <c r="N769" s="126"/>
      <c r="P769" s="126"/>
    </row>
    <row r="770">
      <c r="D770" s="126"/>
      <c r="E770" s="126"/>
      <c r="F770" s="126"/>
      <c r="G770" s="126"/>
      <c r="H770" s="126"/>
      <c r="J770" s="126"/>
      <c r="K770" s="126"/>
      <c r="L770" s="126"/>
      <c r="M770" s="126"/>
      <c r="N770" s="126"/>
      <c r="P770" s="126"/>
    </row>
    <row r="771">
      <c r="D771" s="126"/>
      <c r="E771" s="126"/>
      <c r="F771" s="126"/>
      <c r="G771" s="126"/>
      <c r="H771" s="126"/>
      <c r="J771" s="126"/>
      <c r="K771" s="126"/>
      <c r="L771" s="126"/>
      <c r="M771" s="126"/>
      <c r="N771" s="126"/>
      <c r="P771" s="126"/>
    </row>
    <row r="772">
      <c r="D772" s="126"/>
      <c r="E772" s="126"/>
      <c r="F772" s="126"/>
      <c r="G772" s="126"/>
      <c r="H772" s="126"/>
      <c r="J772" s="126"/>
      <c r="K772" s="126"/>
      <c r="L772" s="126"/>
      <c r="M772" s="126"/>
      <c r="N772" s="126"/>
      <c r="P772" s="126"/>
    </row>
    <row r="773">
      <c r="D773" s="126"/>
      <c r="E773" s="126"/>
      <c r="F773" s="126"/>
      <c r="G773" s="126"/>
      <c r="H773" s="126"/>
      <c r="J773" s="126"/>
      <c r="K773" s="126"/>
      <c r="L773" s="126"/>
      <c r="M773" s="126"/>
      <c r="N773" s="126"/>
      <c r="P773" s="126"/>
    </row>
    <row r="774">
      <c r="D774" s="126"/>
      <c r="E774" s="126"/>
      <c r="F774" s="126"/>
      <c r="G774" s="126"/>
      <c r="H774" s="126"/>
      <c r="J774" s="126"/>
      <c r="K774" s="126"/>
      <c r="L774" s="126"/>
      <c r="M774" s="126"/>
      <c r="N774" s="126"/>
      <c r="P774" s="126"/>
    </row>
    <row r="775">
      <c r="D775" s="126"/>
      <c r="E775" s="126"/>
      <c r="F775" s="126"/>
      <c r="G775" s="126"/>
      <c r="H775" s="126"/>
      <c r="J775" s="126"/>
      <c r="K775" s="126"/>
      <c r="L775" s="126"/>
      <c r="M775" s="126"/>
      <c r="N775" s="126"/>
      <c r="P775" s="126"/>
    </row>
    <row r="776">
      <c r="D776" s="126"/>
      <c r="E776" s="126"/>
      <c r="F776" s="126"/>
      <c r="G776" s="126"/>
      <c r="H776" s="126"/>
      <c r="J776" s="126"/>
      <c r="K776" s="126"/>
      <c r="L776" s="126"/>
      <c r="M776" s="126"/>
      <c r="N776" s="126"/>
      <c r="P776" s="126"/>
    </row>
    <row r="777">
      <c r="D777" s="126"/>
      <c r="E777" s="126"/>
      <c r="F777" s="126"/>
      <c r="G777" s="126"/>
      <c r="H777" s="126"/>
      <c r="J777" s="126"/>
      <c r="K777" s="126"/>
      <c r="L777" s="126"/>
      <c r="M777" s="126"/>
      <c r="N777" s="126"/>
      <c r="P777" s="126"/>
    </row>
    <row r="778">
      <c r="D778" s="126"/>
      <c r="E778" s="126"/>
      <c r="F778" s="126"/>
      <c r="G778" s="126"/>
      <c r="H778" s="126"/>
      <c r="J778" s="126"/>
      <c r="K778" s="126"/>
      <c r="L778" s="126"/>
      <c r="M778" s="126"/>
      <c r="N778" s="126"/>
      <c r="P778" s="126"/>
    </row>
    <row r="779">
      <c r="D779" s="126"/>
      <c r="E779" s="126"/>
      <c r="F779" s="126"/>
      <c r="G779" s="126"/>
      <c r="H779" s="126"/>
      <c r="J779" s="126"/>
      <c r="K779" s="126"/>
      <c r="L779" s="126"/>
      <c r="M779" s="126"/>
      <c r="N779" s="126"/>
      <c r="P779" s="126"/>
    </row>
    <row r="780">
      <c r="D780" s="126"/>
      <c r="E780" s="126"/>
      <c r="F780" s="126"/>
      <c r="G780" s="126"/>
      <c r="H780" s="126"/>
      <c r="J780" s="126"/>
      <c r="K780" s="126"/>
      <c r="L780" s="126"/>
      <c r="M780" s="126"/>
      <c r="N780" s="126"/>
      <c r="P780" s="126"/>
    </row>
    <row r="781">
      <c r="D781" s="126"/>
      <c r="E781" s="126"/>
      <c r="F781" s="126"/>
      <c r="G781" s="126"/>
      <c r="H781" s="126"/>
      <c r="J781" s="126"/>
      <c r="K781" s="126"/>
      <c r="L781" s="126"/>
      <c r="M781" s="126"/>
      <c r="N781" s="126"/>
      <c r="P781" s="126"/>
    </row>
    <row r="782">
      <c r="D782" s="126"/>
      <c r="E782" s="126"/>
      <c r="F782" s="126"/>
      <c r="G782" s="126"/>
      <c r="H782" s="126"/>
      <c r="J782" s="126"/>
      <c r="K782" s="126"/>
      <c r="L782" s="126"/>
      <c r="M782" s="126"/>
      <c r="N782" s="126"/>
      <c r="P782" s="126"/>
    </row>
    <row r="783">
      <c r="D783" s="126"/>
      <c r="E783" s="126"/>
      <c r="F783" s="126"/>
      <c r="G783" s="126"/>
      <c r="H783" s="126"/>
      <c r="J783" s="126"/>
      <c r="K783" s="126"/>
      <c r="L783" s="126"/>
      <c r="M783" s="126"/>
      <c r="N783" s="126"/>
      <c r="P783" s="126"/>
    </row>
    <row r="784">
      <c r="D784" s="126"/>
      <c r="E784" s="126"/>
      <c r="F784" s="126"/>
      <c r="G784" s="126"/>
      <c r="H784" s="126"/>
      <c r="J784" s="126"/>
      <c r="K784" s="126"/>
      <c r="L784" s="126"/>
      <c r="M784" s="126"/>
      <c r="N784" s="126"/>
      <c r="P784" s="126"/>
    </row>
    <row r="785">
      <c r="D785" s="126"/>
      <c r="E785" s="126"/>
      <c r="F785" s="126"/>
      <c r="G785" s="126"/>
      <c r="H785" s="126"/>
      <c r="J785" s="126"/>
      <c r="K785" s="126"/>
      <c r="L785" s="126"/>
      <c r="M785" s="126"/>
      <c r="N785" s="126"/>
      <c r="P785" s="126"/>
    </row>
    <row r="786">
      <c r="D786" s="126"/>
      <c r="E786" s="126"/>
      <c r="F786" s="126"/>
      <c r="G786" s="126"/>
      <c r="H786" s="126"/>
      <c r="J786" s="126"/>
      <c r="K786" s="126"/>
      <c r="L786" s="126"/>
      <c r="M786" s="126"/>
      <c r="N786" s="126"/>
      <c r="P786" s="126"/>
    </row>
    <row r="787">
      <c r="D787" s="126"/>
      <c r="E787" s="126"/>
      <c r="F787" s="126"/>
      <c r="G787" s="126"/>
      <c r="H787" s="126"/>
      <c r="J787" s="126"/>
      <c r="K787" s="126"/>
      <c r="L787" s="126"/>
      <c r="M787" s="126"/>
      <c r="N787" s="126"/>
      <c r="P787" s="126"/>
    </row>
    <row r="788">
      <c r="D788" s="126"/>
      <c r="E788" s="126"/>
      <c r="F788" s="126"/>
      <c r="G788" s="126"/>
      <c r="H788" s="126"/>
      <c r="J788" s="126"/>
      <c r="K788" s="126"/>
      <c r="L788" s="126"/>
      <c r="M788" s="126"/>
      <c r="N788" s="126"/>
      <c r="P788" s="126"/>
    </row>
    <row r="789">
      <c r="D789" s="126"/>
      <c r="E789" s="126"/>
      <c r="F789" s="126"/>
      <c r="G789" s="126"/>
      <c r="H789" s="126"/>
      <c r="J789" s="126"/>
      <c r="K789" s="126"/>
      <c r="L789" s="126"/>
      <c r="M789" s="126"/>
      <c r="N789" s="126"/>
      <c r="P789" s="126"/>
    </row>
    <row r="790">
      <c r="D790" s="126"/>
      <c r="E790" s="126"/>
      <c r="F790" s="126"/>
      <c r="G790" s="126"/>
      <c r="H790" s="126"/>
      <c r="J790" s="126"/>
      <c r="K790" s="126"/>
      <c r="L790" s="126"/>
      <c r="M790" s="126"/>
      <c r="N790" s="126"/>
      <c r="P790" s="126"/>
    </row>
    <row r="791">
      <c r="D791" s="126"/>
      <c r="E791" s="126"/>
      <c r="F791" s="126"/>
      <c r="G791" s="126"/>
      <c r="H791" s="126"/>
      <c r="J791" s="126"/>
      <c r="K791" s="126"/>
      <c r="L791" s="126"/>
      <c r="M791" s="126"/>
      <c r="N791" s="126"/>
      <c r="P791" s="126"/>
    </row>
    <row r="792">
      <c r="D792" s="126"/>
      <c r="E792" s="126"/>
      <c r="F792" s="126"/>
      <c r="G792" s="126"/>
      <c r="H792" s="126"/>
      <c r="J792" s="126"/>
      <c r="K792" s="126"/>
      <c r="L792" s="126"/>
      <c r="M792" s="126"/>
      <c r="N792" s="126"/>
      <c r="P792" s="126"/>
    </row>
    <row r="793">
      <c r="D793" s="126"/>
      <c r="E793" s="126"/>
      <c r="F793" s="126"/>
      <c r="G793" s="126"/>
      <c r="H793" s="126"/>
      <c r="J793" s="126"/>
      <c r="K793" s="126"/>
      <c r="L793" s="126"/>
      <c r="M793" s="126"/>
      <c r="N793" s="126"/>
      <c r="P793" s="126"/>
    </row>
    <row r="794">
      <c r="D794" s="126"/>
      <c r="E794" s="126"/>
      <c r="F794" s="126"/>
      <c r="G794" s="126"/>
      <c r="H794" s="126"/>
      <c r="J794" s="126"/>
      <c r="K794" s="126"/>
      <c r="L794" s="126"/>
      <c r="M794" s="126"/>
      <c r="N794" s="126"/>
      <c r="P794" s="126"/>
    </row>
    <row r="795">
      <c r="D795" s="126"/>
      <c r="E795" s="126"/>
      <c r="F795" s="126"/>
      <c r="G795" s="126"/>
      <c r="H795" s="126"/>
      <c r="J795" s="126"/>
      <c r="K795" s="126"/>
      <c r="L795" s="126"/>
      <c r="M795" s="126"/>
      <c r="N795" s="126"/>
      <c r="P795" s="126"/>
    </row>
    <row r="796">
      <c r="D796" s="126"/>
      <c r="E796" s="126"/>
      <c r="F796" s="126"/>
      <c r="G796" s="126"/>
      <c r="H796" s="126"/>
      <c r="J796" s="126"/>
      <c r="K796" s="126"/>
      <c r="L796" s="126"/>
      <c r="M796" s="126"/>
      <c r="N796" s="126"/>
      <c r="P796" s="126"/>
    </row>
    <row r="797">
      <c r="D797" s="126"/>
      <c r="E797" s="126"/>
      <c r="F797" s="126"/>
      <c r="G797" s="126"/>
      <c r="H797" s="126"/>
      <c r="J797" s="126"/>
      <c r="K797" s="126"/>
      <c r="L797" s="126"/>
      <c r="M797" s="126"/>
      <c r="N797" s="126"/>
      <c r="P797" s="126"/>
    </row>
    <row r="798">
      <c r="D798" s="126"/>
      <c r="E798" s="126"/>
      <c r="F798" s="126"/>
      <c r="G798" s="126"/>
      <c r="H798" s="126"/>
      <c r="J798" s="126"/>
      <c r="K798" s="126"/>
      <c r="L798" s="126"/>
      <c r="M798" s="126"/>
      <c r="N798" s="126"/>
      <c r="P798" s="126"/>
    </row>
    <row r="799">
      <c r="D799" s="126"/>
      <c r="E799" s="126"/>
      <c r="F799" s="126"/>
      <c r="G799" s="126"/>
      <c r="H799" s="126"/>
      <c r="J799" s="126"/>
      <c r="K799" s="126"/>
      <c r="L799" s="126"/>
      <c r="M799" s="126"/>
      <c r="N799" s="126"/>
      <c r="P799" s="126"/>
    </row>
    <row r="800">
      <c r="D800" s="126"/>
      <c r="E800" s="126"/>
      <c r="F800" s="126"/>
      <c r="G800" s="126"/>
      <c r="H800" s="126"/>
      <c r="J800" s="126"/>
      <c r="K800" s="126"/>
      <c r="L800" s="126"/>
      <c r="M800" s="126"/>
      <c r="N800" s="126"/>
      <c r="P800" s="126"/>
    </row>
    <row r="801">
      <c r="D801" s="126"/>
      <c r="E801" s="126"/>
      <c r="F801" s="126"/>
      <c r="G801" s="126"/>
      <c r="H801" s="126"/>
      <c r="J801" s="126"/>
      <c r="K801" s="126"/>
      <c r="L801" s="126"/>
      <c r="M801" s="126"/>
      <c r="N801" s="126"/>
      <c r="P801" s="126"/>
    </row>
    <row r="802">
      <c r="D802" s="126"/>
      <c r="E802" s="126"/>
      <c r="F802" s="126"/>
      <c r="G802" s="126"/>
      <c r="H802" s="126"/>
      <c r="J802" s="126"/>
      <c r="K802" s="126"/>
      <c r="L802" s="126"/>
      <c r="M802" s="126"/>
      <c r="N802" s="126"/>
      <c r="P802" s="126"/>
    </row>
    <row r="803">
      <c r="D803" s="126"/>
      <c r="E803" s="126"/>
      <c r="F803" s="126"/>
      <c r="G803" s="126"/>
      <c r="H803" s="126"/>
      <c r="J803" s="126"/>
      <c r="K803" s="126"/>
      <c r="L803" s="126"/>
      <c r="M803" s="126"/>
      <c r="N803" s="126"/>
      <c r="P803" s="126"/>
    </row>
    <row r="804">
      <c r="D804" s="126"/>
      <c r="E804" s="126"/>
      <c r="F804" s="126"/>
      <c r="G804" s="126"/>
      <c r="H804" s="126"/>
      <c r="J804" s="126"/>
      <c r="K804" s="126"/>
      <c r="L804" s="126"/>
      <c r="M804" s="126"/>
      <c r="N804" s="126"/>
      <c r="P804" s="126"/>
    </row>
    <row r="805">
      <c r="D805" s="126"/>
      <c r="E805" s="126"/>
      <c r="F805" s="126"/>
      <c r="G805" s="126"/>
      <c r="H805" s="126"/>
      <c r="J805" s="126"/>
      <c r="K805" s="126"/>
      <c r="L805" s="126"/>
      <c r="M805" s="126"/>
      <c r="N805" s="126"/>
      <c r="P805" s="126"/>
    </row>
    <row r="806">
      <c r="D806" s="126"/>
      <c r="E806" s="126"/>
      <c r="F806" s="126"/>
      <c r="G806" s="126"/>
      <c r="H806" s="126"/>
      <c r="J806" s="126"/>
      <c r="K806" s="126"/>
      <c r="L806" s="126"/>
      <c r="M806" s="126"/>
      <c r="N806" s="126"/>
      <c r="P806" s="126"/>
    </row>
    <row r="807">
      <c r="D807" s="126"/>
      <c r="E807" s="126"/>
      <c r="F807" s="126"/>
      <c r="G807" s="126"/>
      <c r="H807" s="126"/>
      <c r="J807" s="126"/>
      <c r="K807" s="126"/>
      <c r="L807" s="126"/>
      <c r="M807" s="126"/>
      <c r="N807" s="126"/>
      <c r="P807" s="126"/>
    </row>
    <row r="808">
      <c r="D808" s="126"/>
      <c r="E808" s="126"/>
      <c r="F808" s="126"/>
      <c r="G808" s="126"/>
      <c r="H808" s="126"/>
      <c r="J808" s="126"/>
      <c r="K808" s="126"/>
      <c r="L808" s="126"/>
      <c r="M808" s="126"/>
      <c r="N808" s="126"/>
      <c r="P808" s="126"/>
    </row>
    <row r="809">
      <c r="D809" s="126"/>
      <c r="E809" s="126"/>
      <c r="F809" s="126"/>
      <c r="G809" s="126"/>
      <c r="H809" s="126"/>
      <c r="J809" s="126"/>
      <c r="K809" s="126"/>
      <c r="L809" s="126"/>
      <c r="M809" s="126"/>
      <c r="N809" s="126"/>
      <c r="P809" s="126"/>
    </row>
    <row r="810">
      <c r="D810" s="126"/>
      <c r="E810" s="126"/>
      <c r="F810" s="126"/>
      <c r="G810" s="126"/>
      <c r="H810" s="126"/>
      <c r="J810" s="126"/>
      <c r="K810" s="126"/>
      <c r="L810" s="126"/>
      <c r="M810" s="126"/>
      <c r="N810" s="126"/>
      <c r="P810" s="126"/>
    </row>
    <row r="811">
      <c r="D811" s="126"/>
      <c r="E811" s="126"/>
      <c r="F811" s="126"/>
      <c r="G811" s="126"/>
      <c r="H811" s="126"/>
      <c r="J811" s="126"/>
      <c r="K811" s="126"/>
      <c r="L811" s="126"/>
      <c r="M811" s="126"/>
      <c r="N811" s="126"/>
      <c r="P811" s="126"/>
    </row>
    <row r="812">
      <c r="D812" s="126"/>
      <c r="E812" s="126"/>
      <c r="F812" s="126"/>
      <c r="G812" s="126"/>
      <c r="H812" s="126"/>
      <c r="J812" s="126"/>
      <c r="K812" s="126"/>
      <c r="L812" s="126"/>
      <c r="M812" s="126"/>
      <c r="N812" s="126"/>
      <c r="P812" s="126"/>
    </row>
    <row r="813">
      <c r="D813" s="126"/>
      <c r="E813" s="126"/>
      <c r="F813" s="126"/>
      <c r="G813" s="126"/>
      <c r="H813" s="126"/>
      <c r="J813" s="126"/>
      <c r="K813" s="126"/>
      <c r="L813" s="126"/>
      <c r="M813" s="126"/>
      <c r="N813" s="126"/>
      <c r="P813" s="126"/>
    </row>
    <row r="814">
      <c r="D814" s="126"/>
      <c r="E814" s="126"/>
      <c r="F814" s="126"/>
      <c r="G814" s="126"/>
      <c r="H814" s="126"/>
      <c r="J814" s="126"/>
      <c r="K814" s="126"/>
      <c r="L814" s="126"/>
      <c r="M814" s="126"/>
      <c r="N814" s="126"/>
      <c r="P814" s="126"/>
    </row>
    <row r="815">
      <c r="D815" s="126"/>
      <c r="E815" s="126"/>
      <c r="F815" s="126"/>
      <c r="G815" s="126"/>
      <c r="H815" s="126"/>
      <c r="J815" s="126"/>
      <c r="K815" s="126"/>
      <c r="L815" s="126"/>
      <c r="M815" s="126"/>
      <c r="N815" s="126"/>
      <c r="P815" s="126"/>
    </row>
    <row r="816">
      <c r="D816" s="126"/>
      <c r="E816" s="126"/>
      <c r="F816" s="126"/>
      <c r="G816" s="126"/>
      <c r="H816" s="126"/>
      <c r="J816" s="126"/>
      <c r="K816" s="126"/>
      <c r="L816" s="126"/>
      <c r="M816" s="126"/>
      <c r="N816" s="126"/>
      <c r="P816" s="126"/>
    </row>
    <row r="817">
      <c r="D817" s="126"/>
      <c r="E817" s="126"/>
      <c r="F817" s="126"/>
      <c r="G817" s="126"/>
      <c r="H817" s="126"/>
      <c r="J817" s="126"/>
      <c r="K817" s="126"/>
      <c r="L817" s="126"/>
      <c r="M817" s="126"/>
      <c r="N817" s="126"/>
      <c r="P817" s="126"/>
    </row>
    <row r="818">
      <c r="D818" s="126"/>
      <c r="E818" s="126"/>
      <c r="F818" s="126"/>
      <c r="G818" s="126"/>
      <c r="H818" s="126"/>
      <c r="J818" s="126"/>
      <c r="K818" s="126"/>
      <c r="L818" s="126"/>
      <c r="M818" s="126"/>
      <c r="N818" s="126"/>
      <c r="P818" s="126"/>
    </row>
    <row r="819">
      <c r="D819" s="126"/>
      <c r="E819" s="126"/>
      <c r="F819" s="126"/>
      <c r="G819" s="126"/>
      <c r="H819" s="126"/>
      <c r="J819" s="126"/>
      <c r="K819" s="126"/>
      <c r="L819" s="126"/>
      <c r="M819" s="126"/>
      <c r="N819" s="126"/>
      <c r="P819" s="126"/>
    </row>
    <row r="820">
      <c r="D820" s="126"/>
      <c r="E820" s="126"/>
      <c r="F820" s="126"/>
      <c r="G820" s="126"/>
      <c r="H820" s="126"/>
      <c r="J820" s="126"/>
      <c r="K820" s="126"/>
      <c r="L820" s="126"/>
      <c r="M820" s="126"/>
      <c r="N820" s="126"/>
      <c r="P820" s="126"/>
    </row>
    <row r="821">
      <c r="D821" s="126"/>
      <c r="E821" s="126"/>
      <c r="F821" s="126"/>
      <c r="G821" s="126"/>
      <c r="H821" s="126"/>
      <c r="J821" s="126"/>
      <c r="K821" s="126"/>
      <c r="L821" s="126"/>
      <c r="M821" s="126"/>
      <c r="N821" s="126"/>
      <c r="P821" s="126"/>
    </row>
    <row r="822">
      <c r="D822" s="126"/>
      <c r="E822" s="126"/>
      <c r="F822" s="126"/>
      <c r="G822" s="126"/>
      <c r="H822" s="126"/>
      <c r="J822" s="126"/>
      <c r="K822" s="126"/>
      <c r="L822" s="126"/>
      <c r="M822" s="126"/>
      <c r="N822" s="126"/>
      <c r="P822" s="126"/>
    </row>
    <row r="823">
      <c r="D823" s="126"/>
      <c r="E823" s="126"/>
      <c r="F823" s="126"/>
      <c r="G823" s="126"/>
      <c r="H823" s="126"/>
      <c r="J823" s="126"/>
      <c r="K823" s="126"/>
      <c r="L823" s="126"/>
      <c r="M823" s="126"/>
      <c r="N823" s="126"/>
      <c r="P823" s="126"/>
    </row>
    <row r="824">
      <c r="D824" s="126"/>
      <c r="E824" s="126"/>
      <c r="F824" s="126"/>
      <c r="G824" s="126"/>
      <c r="H824" s="126"/>
      <c r="J824" s="126"/>
      <c r="K824" s="126"/>
      <c r="L824" s="126"/>
      <c r="M824" s="126"/>
      <c r="N824" s="126"/>
      <c r="P824" s="126"/>
    </row>
    <row r="825">
      <c r="D825" s="126"/>
      <c r="E825" s="126"/>
      <c r="F825" s="126"/>
      <c r="G825" s="126"/>
      <c r="H825" s="126"/>
      <c r="J825" s="126"/>
      <c r="K825" s="126"/>
      <c r="L825" s="126"/>
      <c r="M825" s="126"/>
      <c r="N825" s="126"/>
      <c r="P825" s="126"/>
    </row>
    <row r="826">
      <c r="D826" s="126"/>
      <c r="E826" s="126"/>
      <c r="F826" s="126"/>
      <c r="G826" s="126"/>
      <c r="H826" s="126"/>
      <c r="J826" s="126"/>
      <c r="K826" s="126"/>
      <c r="L826" s="126"/>
      <c r="M826" s="126"/>
      <c r="N826" s="126"/>
      <c r="P826" s="126"/>
    </row>
    <row r="827">
      <c r="D827" s="126"/>
      <c r="E827" s="126"/>
      <c r="F827" s="126"/>
      <c r="G827" s="126"/>
      <c r="H827" s="126"/>
      <c r="J827" s="126"/>
      <c r="K827" s="126"/>
      <c r="L827" s="126"/>
      <c r="M827" s="126"/>
      <c r="N827" s="126"/>
      <c r="P827" s="126"/>
    </row>
    <row r="828">
      <c r="D828" s="126"/>
      <c r="E828" s="126"/>
      <c r="F828" s="126"/>
      <c r="G828" s="126"/>
      <c r="H828" s="126"/>
      <c r="J828" s="126"/>
      <c r="K828" s="126"/>
      <c r="L828" s="126"/>
      <c r="M828" s="126"/>
      <c r="N828" s="126"/>
      <c r="P828" s="126"/>
    </row>
    <row r="829">
      <c r="D829" s="126"/>
      <c r="E829" s="126"/>
      <c r="F829" s="126"/>
      <c r="G829" s="126"/>
      <c r="H829" s="126"/>
      <c r="J829" s="126"/>
      <c r="K829" s="126"/>
      <c r="L829" s="126"/>
      <c r="M829" s="126"/>
      <c r="N829" s="126"/>
      <c r="P829" s="126"/>
    </row>
    <row r="830">
      <c r="D830" s="126"/>
      <c r="E830" s="126"/>
      <c r="F830" s="126"/>
      <c r="G830" s="126"/>
      <c r="H830" s="126"/>
      <c r="J830" s="126"/>
      <c r="K830" s="126"/>
      <c r="L830" s="126"/>
      <c r="M830" s="126"/>
      <c r="N830" s="126"/>
      <c r="P830" s="126"/>
    </row>
    <row r="831">
      <c r="D831" s="126"/>
      <c r="E831" s="126"/>
      <c r="F831" s="126"/>
      <c r="G831" s="126"/>
      <c r="H831" s="126"/>
      <c r="J831" s="126"/>
      <c r="K831" s="126"/>
      <c r="L831" s="126"/>
      <c r="M831" s="126"/>
      <c r="N831" s="126"/>
      <c r="P831" s="126"/>
    </row>
    <row r="832">
      <c r="D832" s="126"/>
      <c r="E832" s="126"/>
      <c r="F832" s="126"/>
      <c r="G832" s="126"/>
      <c r="H832" s="126"/>
      <c r="J832" s="126"/>
      <c r="K832" s="126"/>
      <c r="L832" s="126"/>
      <c r="M832" s="126"/>
      <c r="N832" s="126"/>
      <c r="P832" s="126"/>
    </row>
    <row r="833">
      <c r="D833" s="126"/>
      <c r="E833" s="126"/>
      <c r="F833" s="126"/>
      <c r="G833" s="126"/>
      <c r="H833" s="126"/>
      <c r="J833" s="126"/>
      <c r="K833" s="126"/>
      <c r="L833" s="126"/>
      <c r="M833" s="126"/>
      <c r="N833" s="126"/>
      <c r="P833" s="126"/>
    </row>
    <row r="834">
      <c r="D834" s="126"/>
      <c r="E834" s="126"/>
      <c r="F834" s="126"/>
      <c r="G834" s="126"/>
      <c r="H834" s="126"/>
      <c r="J834" s="126"/>
      <c r="K834" s="126"/>
      <c r="L834" s="126"/>
      <c r="M834" s="126"/>
      <c r="N834" s="126"/>
      <c r="P834" s="126"/>
    </row>
    <row r="835">
      <c r="D835" s="126"/>
      <c r="E835" s="126"/>
      <c r="F835" s="126"/>
      <c r="G835" s="126"/>
      <c r="H835" s="126"/>
      <c r="J835" s="126"/>
      <c r="K835" s="126"/>
      <c r="L835" s="126"/>
      <c r="M835" s="126"/>
      <c r="N835" s="126"/>
      <c r="P835" s="126"/>
    </row>
    <row r="836">
      <c r="D836" s="126"/>
      <c r="E836" s="126"/>
      <c r="F836" s="126"/>
      <c r="G836" s="126"/>
      <c r="H836" s="126"/>
      <c r="J836" s="126"/>
      <c r="K836" s="126"/>
      <c r="L836" s="126"/>
      <c r="M836" s="126"/>
      <c r="N836" s="126"/>
      <c r="P836" s="126"/>
    </row>
    <row r="837">
      <c r="D837" s="126"/>
      <c r="E837" s="126"/>
      <c r="F837" s="126"/>
      <c r="G837" s="126"/>
      <c r="H837" s="126"/>
      <c r="J837" s="126"/>
      <c r="K837" s="126"/>
      <c r="L837" s="126"/>
      <c r="M837" s="126"/>
      <c r="N837" s="126"/>
      <c r="P837" s="126"/>
    </row>
    <row r="838">
      <c r="D838" s="126"/>
      <c r="E838" s="126"/>
      <c r="F838" s="126"/>
      <c r="G838" s="126"/>
      <c r="H838" s="126"/>
      <c r="J838" s="126"/>
      <c r="K838" s="126"/>
      <c r="L838" s="126"/>
      <c r="M838" s="126"/>
      <c r="N838" s="126"/>
      <c r="P838" s="126"/>
    </row>
    <row r="839">
      <c r="D839" s="126"/>
      <c r="E839" s="126"/>
      <c r="F839" s="126"/>
      <c r="G839" s="126"/>
      <c r="H839" s="126"/>
      <c r="J839" s="126"/>
      <c r="K839" s="126"/>
      <c r="L839" s="126"/>
      <c r="M839" s="126"/>
      <c r="N839" s="126"/>
      <c r="P839" s="126"/>
    </row>
    <row r="840">
      <c r="D840" s="126"/>
      <c r="E840" s="126"/>
      <c r="F840" s="126"/>
      <c r="G840" s="126"/>
      <c r="H840" s="126"/>
      <c r="J840" s="126"/>
      <c r="K840" s="126"/>
      <c r="L840" s="126"/>
      <c r="M840" s="126"/>
      <c r="N840" s="126"/>
      <c r="P840" s="126"/>
    </row>
    <row r="841">
      <c r="D841" s="126"/>
      <c r="E841" s="126"/>
      <c r="F841" s="126"/>
      <c r="G841" s="126"/>
      <c r="H841" s="126"/>
      <c r="J841" s="126"/>
      <c r="K841" s="126"/>
      <c r="L841" s="126"/>
      <c r="M841" s="126"/>
      <c r="N841" s="126"/>
      <c r="P841" s="126"/>
    </row>
    <row r="842">
      <c r="D842" s="126"/>
      <c r="E842" s="126"/>
      <c r="F842" s="126"/>
      <c r="G842" s="126"/>
      <c r="H842" s="126"/>
      <c r="J842" s="126"/>
      <c r="K842" s="126"/>
      <c r="L842" s="126"/>
      <c r="M842" s="126"/>
      <c r="N842" s="126"/>
      <c r="P842" s="126"/>
    </row>
    <row r="843">
      <c r="D843" s="126"/>
      <c r="E843" s="126"/>
      <c r="F843" s="126"/>
      <c r="G843" s="126"/>
      <c r="H843" s="126"/>
      <c r="J843" s="126"/>
      <c r="K843" s="126"/>
      <c r="L843" s="126"/>
      <c r="M843" s="126"/>
      <c r="N843" s="126"/>
      <c r="P843" s="126"/>
    </row>
    <row r="844">
      <c r="D844" s="126"/>
      <c r="E844" s="126"/>
      <c r="F844" s="126"/>
      <c r="G844" s="126"/>
      <c r="H844" s="126"/>
      <c r="J844" s="126"/>
      <c r="K844" s="126"/>
      <c r="L844" s="126"/>
      <c r="M844" s="126"/>
      <c r="N844" s="126"/>
      <c r="P844" s="126"/>
    </row>
    <row r="845">
      <c r="D845" s="126"/>
      <c r="E845" s="126"/>
      <c r="F845" s="126"/>
      <c r="G845" s="126"/>
      <c r="H845" s="126"/>
      <c r="J845" s="126"/>
      <c r="K845" s="126"/>
      <c r="L845" s="126"/>
      <c r="M845" s="126"/>
      <c r="N845" s="126"/>
      <c r="P845" s="126"/>
    </row>
    <row r="846">
      <c r="D846" s="126"/>
      <c r="E846" s="126"/>
      <c r="F846" s="126"/>
      <c r="G846" s="126"/>
      <c r="H846" s="126"/>
      <c r="J846" s="126"/>
      <c r="K846" s="126"/>
      <c r="L846" s="126"/>
      <c r="M846" s="126"/>
      <c r="N846" s="126"/>
      <c r="P846" s="126"/>
    </row>
    <row r="847">
      <c r="D847" s="126"/>
      <c r="E847" s="126"/>
      <c r="F847" s="126"/>
      <c r="G847" s="126"/>
      <c r="H847" s="126"/>
      <c r="J847" s="126"/>
      <c r="K847" s="126"/>
      <c r="L847" s="126"/>
      <c r="M847" s="126"/>
      <c r="N847" s="126"/>
      <c r="P847" s="126"/>
    </row>
    <row r="848">
      <c r="D848" s="126"/>
      <c r="E848" s="126"/>
      <c r="F848" s="126"/>
      <c r="G848" s="126"/>
      <c r="H848" s="126"/>
      <c r="J848" s="126"/>
      <c r="K848" s="126"/>
      <c r="L848" s="126"/>
      <c r="M848" s="126"/>
      <c r="N848" s="126"/>
      <c r="P848" s="126"/>
    </row>
    <row r="849">
      <c r="D849" s="126"/>
      <c r="E849" s="126"/>
      <c r="F849" s="126"/>
      <c r="G849" s="126"/>
      <c r="H849" s="126"/>
      <c r="J849" s="126"/>
      <c r="K849" s="126"/>
      <c r="L849" s="126"/>
      <c r="M849" s="126"/>
      <c r="N849" s="126"/>
      <c r="P849" s="126"/>
    </row>
    <row r="850">
      <c r="D850" s="126"/>
      <c r="E850" s="126"/>
      <c r="F850" s="126"/>
      <c r="G850" s="126"/>
      <c r="H850" s="126"/>
      <c r="J850" s="126"/>
      <c r="K850" s="126"/>
      <c r="L850" s="126"/>
      <c r="M850" s="126"/>
      <c r="N850" s="126"/>
      <c r="P850" s="126"/>
    </row>
    <row r="851">
      <c r="D851" s="126"/>
      <c r="E851" s="126"/>
      <c r="F851" s="126"/>
      <c r="G851" s="126"/>
      <c r="H851" s="126"/>
      <c r="J851" s="126"/>
      <c r="K851" s="126"/>
      <c r="L851" s="126"/>
      <c r="M851" s="126"/>
      <c r="N851" s="126"/>
      <c r="P851" s="126"/>
    </row>
    <row r="852">
      <c r="D852" s="126"/>
      <c r="E852" s="126"/>
      <c r="F852" s="126"/>
      <c r="G852" s="126"/>
      <c r="H852" s="126"/>
      <c r="J852" s="126"/>
      <c r="K852" s="126"/>
      <c r="L852" s="126"/>
      <c r="M852" s="126"/>
      <c r="N852" s="126"/>
      <c r="P852" s="126"/>
    </row>
    <row r="853">
      <c r="D853" s="126"/>
      <c r="E853" s="126"/>
      <c r="F853" s="126"/>
      <c r="G853" s="126"/>
      <c r="H853" s="126"/>
      <c r="J853" s="126"/>
      <c r="K853" s="126"/>
      <c r="L853" s="126"/>
      <c r="M853" s="126"/>
      <c r="N853" s="126"/>
      <c r="P853" s="126"/>
    </row>
    <row r="854">
      <c r="D854" s="126"/>
      <c r="E854" s="126"/>
      <c r="F854" s="126"/>
      <c r="G854" s="126"/>
      <c r="H854" s="126"/>
      <c r="J854" s="126"/>
      <c r="K854" s="126"/>
      <c r="L854" s="126"/>
      <c r="M854" s="126"/>
      <c r="N854" s="126"/>
      <c r="P854" s="126"/>
    </row>
    <row r="855">
      <c r="D855" s="126"/>
      <c r="E855" s="126"/>
      <c r="F855" s="126"/>
      <c r="G855" s="126"/>
      <c r="H855" s="126"/>
      <c r="J855" s="126"/>
      <c r="K855" s="126"/>
      <c r="L855" s="126"/>
      <c r="M855" s="126"/>
      <c r="N855" s="126"/>
      <c r="P855" s="126"/>
    </row>
    <row r="856">
      <c r="D856" s="126"/>
      <c r="E856" s="126"/>
      <c r="F856" s="126"/>
      <c r="G856" s="126"/>
      <c r="H856" s="126"/>
      <c r="J856" s="126"/>
      <c r="K856" s="126"/>
      <c r="L856" s="126"/>
      <c r="M856" s="126"/>
      <c r="N856" s="126"/>
      <c r="P856" s="126"/>
    </row>
    <row r="857">
      <c r="D857" s="126"/>
      <c r="E857" s="126"/>
      <c r="F857" s="126"/>
      <c r="G857" s="126"/>
      <c r="H857" s="126"/>
      <c r="J857" s="126"/>
      <c r="K857" s="126"/>
      <c r="L857" s="126"/>
      <c r="M857" s="126"/>
      <c r="N857" s="126"/>
      <c r="P857" s="126"/>
    </row>
    <row r="858">
      <c r="D858" s="126"/>
      <c r="E858" s="126"/>
      <c r="F858" s="126"/>
      <c r="G858" s="126"/>
      <c r="H858" s="126"/>
      <c r="J858" s="126"/>
      <c r="K858" s="126"/>
      <c r="L858" s="126"/>
      <c r="M858" s="126"/>
      <c r="N858" s="126"/>
      <c r="P858" s="126"/>
    </row>
    <row r="859">
      <c r="D859" s="126"/>
      <c r="E859" s="126"/>
      <c r="F859" s="126"/>
      <c r="G859" s="126"/>
      <c r="H859" s="126"/>
      <c r="J859" s="126"/>
      <c r="K859" s="126"/>
      <c r="L859" s="126"/>
      <c r="M859" s="126"/>
      <c r="N859" s="126"/>
      <c r="P859" s="126"/>
    </row>
    <row r="860">
      <c r="D860" s="126"/>
      <c r="E860" s="126"/>
      <c r="F860" s="126"/>
      <c r="G860" s="126"/>
      <c r="H860" s="126"/>
      <c r="J860" s="126"/>
      <c r="K860" s="126"/>
      <c r="L860" s="126"/>
      <c r="M860" s="126"/>
      <c r="N860" s="126"/>
      <c r="P860" s="126"/>
    </row>
    <row r="861">
      <c r="D861" s="126"/>
      <c r="E861" s="126"/>
      <c r="F861" s="126"/>
      <c r="G861" s="126"/>
      <c r="H861" s="126"/>
      <c r="J861" s="126"/>
      <c r="K861" s="126"/>
      <c r="L861" s="126"/>
      <c r="M861" s="126"/>
      <c r="N861" s="126"/>
      <c r="P861" s="126"/>
    </row>
    <row r="862">
      <c r="D862" s="126"/>
      <c r="E862" s="126"/>
      <c r="F862" s="126"/>
      <c r="G862" s="126"/>
      <c r="H862" s="126"/>
      <c r="J862" s="126"/>
      <c r="K862" s="126"/>
      <c r="L862" s="126"/>
      <c r="M862" s="126"/>
      <c r="N862" s="126"/>
      <c r="P862" s="126"/>
    </row>
    <row r="863">
      <c r="D863" s="126"/>
      <c r="E863" s="126"/>
      <c r="F863" s="126"/>
      <c r="G863" s="126"/>
      <c r="H863" s="126"/>
      <c r="J863" s="126"/>
      <c r="K863" s="126"/>
      <c r="L863" s="126"/>
      <c r="M863" s="126"/>
      <c r="N863" s="126"/>
      <c r="P863" s="126"/>
    </row>
    <row r="864">
      <c r="D864" s="126"/>
      <c r="E864" s="126"/>
      <c r="F864" s="126"/>
      <c r="G864" s="126"/>
      <c r="H864" s="126"/>
      <c r="J864" s="126"/>
      <c r="K864" s="126"/>
      <c r="L864" s="126"/>
      <c r="M864" s="126"/>
      <c r="N864" s="126"/>
      <c r="P864" s="126"/>
    </row>
    <row r="865">
      <c r="D865" s="126"/>
      <c r="E865" s="126"/>
      <c r="F865" s="126"/>
      <c r="G865" s="126"/>
      <c r="H865" s="126"/>
      <c r="J865" s="126"/>
      <c r="K865" s="126"/>
      <c r="L865" s="126"/>
      <c r="M865" s="126"/>
      <c r="N865" s="126"/>
      <c r="P865" s="126"/>
    </row>
    <row r="866">
      <c r="D866" s="126"/>
      <c r="E866" s="126"/>
      <c r="F866" s="126"/>
      <c r="G866" s="126"/>
      <c r="H866" s="126"/>
      <c r="J866" s="126"/>
      <c r="K866" s="126"/>
      <c r="L866" s="126"/>
      <c r="M866" s="126"/>
      <c r="N866" s="126"/>
      <c r="P866" s="126"/>
    </row>
    <row r="867">
      <c r="D867" s="126"/>
      <c r="E867" s="126"/>
      <c r="F867" s="126"/>
      <c r="G867" s="126"/>
      <c r="H867" s="126"/>
      <c r="J867" s="126"/>
      <c r="K867" s="126"/>
      <c r="L867" s="126"/>
      <c r="M867" s="126"/>
      <c r="N867" s="126"/>
      <c r="P867" s="126"/>
    </row>
    <row r="868">
      <c r="D868" s="126"/>
      <c r="E868" s="126"/>
      <c r="F868" s="126"/>
      <c r="G868" s="126"/>
      <c r="H868" s="126"/>
      <c r="J868" s="126"/>
      <c r="K868" s="126"/>
      <c r="L868" s="126"/>
      <c r="M868" s="126"/>
      <c r="N868" s="126"/>
      <c r="P868" s="126"/>
    </row>
    <row r="869">
      <c r="D869" s="126"/>
      <c r="E869" s="126"/>
      <c r="F869" s="126"/>
      <c r="G869" s="126"/>
      <c r="H869" s="126"/>
      <c r="J869" s="126"/>
      <c r="K869" s="126"/>
      <c r="L869" s="126"/>
      <c r="M869" s="126"/>
      <c r="N869" s="126"/>
      <c r="P869" s="126"/>
    </row>
    <row r="870">
      <c r="D870" s="126"/>
      <c r="E870" s="126"/>
      <c r="F870" s="126"/>
      <c r="G870" s="126"/>
      <c r="H870" s="126"/>
      <c r="J870" s="126"/>
      <c r="K870" s="126"/>
      <c r="L870" s="126"/>
      <c r="M870" s="126"/>
      <c r="N870" s="126"/>
      <c r="P870" s="126"/>
    </row>
    <row r="871">
      <c r="D871" s="126"/>
      <c r="E871" s="126"/>
      <c r="F871" s="126"/>
      <c r="G871" s="126"/>
      <c r="H871" s="126"/>
      <c r="J871" s="126"/>
      <c r="K871" s="126"/>
      <c r="L871" s="126"/>
      <c r="M871" s="126"/>
      <c r="N871" s="126"/>
      <c r="P871" s="126"/>
    </row>
    <row r="872">
      <c r="D872" s="126"/>
      <c r="E872" s="126"/>
      <c r="F872" s="126"/>
      <c r="G872" s="126"/>
      <c r="H872" s="126"/>
      <c r="J872" s="126"/>
      <c r="K872" s="126"/>
      <c r="L872" s="126"/>
      <c r="M872" s="126"/>
      <c r="N872" s="126"/>
      <c r="P872" s="126"/>
    </row>
    <row r="873">
      <c r="D873" s="126"/>
      <c r="E873" s="126"/>
      <c r="F873" s="126"/>
      <c r="G873" s="126"/>
      <c r="H873" s="126"/>
      <c r="J873" s="126"/>
      <c r="K873" s="126"/>
      <c r="L873" s="126"/>
      <c r="M873" s="126"/>
      <c r="N873" s="126"/>
      <c r="P873" s="126"/>
    </row>
    <row r="874">
      <c r="D874" s="126"/>
      <c r="E874" s="126"/>
      <c r="F874" s="126"/>
      <c r="G874" s="126"/>
      <c r="H874" s="126"/>
      <c r="J874" s="126"/>
      <c r="K874" s="126"/>
      <c r="L874" s="126"/>
      <c r="M874" s="126"/>
      <c r="N874" s="126"/>
      <c r="P874" s="126"/>
    </row>
    <row r="875">
      <c r="D875" s="126"/>
      <c r="E875" s="126"/>
      <c r="F875" s="126"/>
      <c r="G875" s="126"/>
      <c r="H875" s="126"/>
      <c r="J875" s="126"/>
      <c r="K875" s="126"/>
      <c r="L875" s="126"/>
      <c r="M875" s="126"/>
      <c r="N875" s="126"/>
      <c r="P875" s="126"/>
    </row>
    <row r="876">
      <c r="D876" s="126"/>
      <c r="E876" s="126"/>
      <c r="F876" s="126"/>
      <c r="G876" s="126"/>
      <c r="H876" s="126"/>
      <c r="J876" s="126"/>
      <c r="K876" s="126"/>
      <c r="L876" s="126"/>
      <c r="M876" s="126"/>
      <c r="N876" s="126"/>
      <c r="P876" s="126"/>
    </row>
    <row r="877">
      <c r="D877" s="126"/>
      <c r="E877" s="126"/>
      <c r="F877" s="126"/>
      <c r="G877" s="126"/>
      <c r="H877" s="126"/>
      <c r="J877" s="126"/>
      <c r="K877" s="126"/>
      <c r="L877" s="126"/>
      <c r="M877" s="126"/>
      <c r="N877" s="126"/>
      <c r="P877" s="126"/>
    </row>
    <row r="878">
      <c r="D878" s="126"/>
      <c r="E878" s="126"/>
      <c r="F878" s="126"/>
      <c r="G878" s="126"/>
      <c r="H878" s="126"/>
      <c r="J878" s="126"/>
      <c r="K878" s="126"/>
      <c r="L878" s="126"/>
      <c r="M878" s="126"/>
      <c r="N878" s="126"/>
      <c r="P878" s="126"/>
    </row>
    <row r="879">
      <c r="D879" s="126"/>
      <c r="E879" s="126"/>
      <c r="F879" s="126"/>
      <c r="G879" s="126"/>
      <c r="H879" s="126"/>
      <c r="J879" s="126"/>
      <c r="K879" s="126"/>
      <c r="L879" s="126"/>
      <c r="M879" s="126"/>
      <c r="N879" s="126"/>
      <c r="P879" s="126"/>
    </row>
  </sheetData>
  <autoFilter ref="$B$2:$U$299">
    <sortState ref="B2:U299">
      <sortCondition ref="I2:I299"/>
      <sortCondition descending="1" ref="M2:M299"/>
      <sortCondition descending="1" ref="L2:L299"/>
      <sortCondition ref="B2:B299"/>
      <sortCondition ref="O2:O299"/>
      <sortCondition ref="D2:D299"/>
      <sortCondition ref="K2:K299"/>
      <sortCondition ref="N2:N299"/>
      <sortCondition descending="1" ref="E2:E299"/>
      <sortCondition ref="P2:P299"/>
      <sortCondition ref="G2:G299"/>
      <sortCondition ref="T2:T299"/>
      <sortCondition ref="C2:C299"/>
      <sortCondition ref="U2:U299"/>
    </sortState>
  </autoFilter>
  <mergeCells count="2">
    <mergeCell ref="B1:P1"/>
    <mergeCell ref="Q1:U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7.43"/>
    <col customWidth="1" min="3" max="3" width="24.0"/>
    <col customWidth="1" min="4" max="4" width="18.71"/>
  </cols>
  <sheetData>
    <row r="1">
      <c r="A1" s="3" t="s">
        <v>0</v>
      </c>
      <c r="B1" s="3" t="s">
        <v>3</v>
      </c>
      <c r="C1" s="3" t="s">
        <v>4</v>
      </c>
      <c r="D1" s="10" t="s">
        <v>5</v>
      </c>
    </row>
    <row r="2">
      <c r="A2" s="12" t="s">
        <v>11</v>
      </c>
      <c r="B2" s="12" t="s">
        <v>14</v>
      </c>
      <c r="C2" s="19" t="s">
        <v>15</v>
      </c>
      <c r="D2" s="24" t="str">
        <f>IFERROR(__xludf.DUMMYFUNCTION("importRange(""https://docs.google.com/spreadsheets/d/1kHp54hyswkhkLsv43ZOtm3JPi7-eXj23vFBBCp1TkvI/edit#gid=1997051093"",""Venezuela!$j$1"")"),"HYPERINFLATION")</f>
        <v>HYPERINFLATION</v>
      </c>
    </row>
    <row r="3">
      <c r="A3" s="26" t="s">
        <v>33</v>
      </c>
      <c r="B3" s="26" t="s">
        <v>39</v>
      </c>
      <c r="C3" s="28" t="s">
        <v>40</v>
      </c>
      <c r="D3" s="24" t="str">
        <f>IFERROR(__xludf.DUMMYFUNCTION("importRange(""https://docs.google.com/spreadsheets/d/1zSX7b82Jn3cTGpN4RvXemvXWV1MXNq1SWllKW636JbE/edit#gid=1349127880"",""Burkina Faso!$j$1"")"),"NO PACKAGES")</f>
        <v>NO PACKAGES</v>
      </c>
    </row>
    <row r="4">
      <c r="A4" s="26" t="s">
        <v>42</v>
      </c>
      <c r="B4" s="26" t="s">
        <v>43</v>
      </c>
      <c r="C4" s="28" t="s">
        <v>44</v>
      </c>
      <c r="D4" s="24" t="str">
        <f>IFERROR(__xludf.DUMMYFUNCTION("importRange(""https://docs.google.com/spreadsheets/d/1zSX7b82Jn3cTGpN4RvXemvXWV1MXNq1SWllKW636JbE/edit#gid=1349127880"",""Cocos (Keeling) Islands!$j$1"")"),"NO PACKAGES")</f>
        <v>NO PACKAGES</v>
      </c>
    </row>
    <row r="5">
      <c r="A5" s="26" t="s">
        <v>45</v>
      </c>
      <c r="B5" s="26" t="s">
        <v>47</v>
      </c>
      <c r="C5" s="28" t="s">
        <v>40</v>
      </c>
      <c r="D5" s="24" t="str">
        <f>IFERROR(__xludf.DUMMYFUNCTION("importRange(""https://docs.google.com/spreadsheets/d/1zSX7b82Jn3cTGpN4RvXemvXWV1MXNq1SWllKW636JbE/edit#gid=1349127880"",""Central African Republic!$j$1"")"),"NO PACKAGES")</f>
        <v>NO PACKAGES</v>
      </c>
    </row>
    <row r="6">
      <c r="A6" s="26" t="s">
        <v>49</v>
      </c>
      <c r="B6" s="26" t="s">
        <v>50</v>
      </c>
      <c r="C6" s="26" t="s">
        <v>51</v>
      </c>
      <c r="D6" s="24" t="str">
        <f>IFERROR(__xludf.DUMMYFUNCTION("importRange(""https://docs.google.com/spreadsheets/d/1zSX7b82Jn3cTGpN4RvXemvXWV1MXNq1SWllKW636JbE/edit#gid=1349127880"",""Cuba!$j$1"")"),"NO PACKAGES")</f>
        <v>NO PACKAGES</v>
      </c>
    </row>
    <row r="7">
      <c r="A7" s="26" t="s">
        <v>52</v>
      </c>
      <c r="B7" s="26" t="s">
        <v>53</v>
      </c>
      <c r="C7" s="28" t="s">
        <v>44</v>
      </c>
      <c r="D7" s="24" t="str">
        <f>IFERROR(__xludf.DUMMYFUNCTION("importRange(""https://docs.google.com/spreadsheets/d/1zSX7b82Jn3cTGpN4RvXemvXWV1MXNq1SWllKW636JbE/edit#gid=1349127880"",""Christmas Island!$j$1"")"),"NO PACKAGES")</f>
        <v>NO PACKAGES</v>
      </c>
    </row>
    <row r="8">
      <c r="A8" s="26" t="s">
        <v>55</v>
      </c>
      <c r="B8" s="26" t="s">
        <v>56</v>
      </c>
      <c r="C8" s="28" t="s">
        <v>57</v>
      </c>
      <c r="D8" s="24" t="str">
        <f>IFERROR(__xludf.DUMMYFUNCTION("importRange(""https://docs.google.com/spreadsheets/d/1zSX7b82Jn3cTGpN4RvXemvXWV1MXNq1SWllKW636JbE/edit#gid=105753414"",""Western Sahara!$j$1"")"),"NO PACKAGES")</f>
        <v>NO PACKAGES</v>
      </c>
    </row>
    <row r="9">
      <c r="A9" s="26" t="s">
        <v>58</v>
      </c>
      <c r="B9" s="26" t="s">
        <v>59</v>
      </c>
      <c r="C9" s="28" t="s">
        <v>40</v>
      </c>
      <c r="D9" s="24" t="str">
        <f>IFERROR(__xludf.DUMMYFUNCTION("importRange(""https://docs.google.com/spreadsheets/d/1H5VB0TcGqzWxwsn_buOHSbg4UnWKBd-qSYz-9tpv9Wc/edit#gid=1349127880"",""Gambia!$j$1"")"),"NO PACKAGES")</f>
        <v>NO PACKAGES</v>
      </c>
    </row>
    <row r="10">
      <c r="A10" s="26" t="s">
        <v>60</v>
      </c>
      <c r="B10" s="26" t="s">
        <v>61</v>
      </c>
      <c r="C10" s="28" t="s">
        <v>40</v>
      </c>
      <c r="D10" s="24" t="str">
        <f>IFERROR(__xludf.DUMMYFUNCTION("importRange(""https://docs.google.com/spreadsheets/d/1H5VB0TcGqzWxwsn_buOHSbg4UnWKBd-qSYz-9tpv9Wc/edit#gid=1349127880"",""Guinea!$j$1"")"),"NO PACKAGES")</f>
        <v>NO PACKAGES</v>
      </c>
    </row>
    <row r="11">
      <c r="A11" s="26" t="s">
        <v>62</v>
      </c>
      <c r="B11" s="26" t="s">
        <v>63</v>
      </c>
      <c r="C11" s="28" t="s">
        <v>40</v>
      </c>
      <c r="D11" s="24" t="str">
        <f>IFERROR(__xludf.DUMMYFUNCTION("importRange(""https://docs.google.com/spreadsheets/d/1H5VB0TcGqzWxwsn_buOHSbg4UnWKBd-qSYz-9tpv9Wc/edit#gid=1349127880"",""Guinea-Bissau!$j$1"")"),"NO PACKAGES")</f>
        <v>NO PACKAGES</v>
      </c>
    </row>
    <row r="12">
      <c r="A12" s="26" t="s">
        <v>65</v>
      </c>
      <c r="B12" s="26" t="s">
        <v>67</v>
      </c>
      <c r="C12" s="26" t="s">
        <v>68</v>
      </c>
      <c r="D12" s="24" t="str">
        <f>IFERROR(__xludf.DUMMYFUNCTION("importRange(""https://docs.google.com/spreadsheets/d/1H5VB0TcGqzWxwsn_buOHSbg4UnWKBd-qSYz-9tpv9Wc/edit#gid=1349127880"",""British Indian Ocean Territory!$j$1"")"),"NO PACKAGES")</f>
        <v>NO PACKAGES</v>
      </c>
    </row>
    <row r="13">
      <c r="A13" s="26" t="s">
        <v>69</v>
      </c>
      <c r="B13" s="26" t="s">
        <v>70</v>
      </c>
      <c r="C13" s="26" t="s">
        <v>68</v>
      </c>
      <c r="D13" s="24" t="str">
        <f>IFERROR(__xludf.DUMMYFUNCTION("importRange(""https://docs.google.com/spreadsheets/d/1H5VB0TcGqzWxwsn_buOHSbg4UnWKBd-qSYz-9tpv9Wc/edit#gid=1349127880"",""North Korea!$j$1"")"),"NO PACKAGES")</f>
        <v>NO PACKAGES</v>
      </c>
    </row>
    <row r="14">
      <c r="A14" s="26" t="s">
        <v>71</v>
      </c>
      <c r="B14" s="26" t="s">
        <v>72</v>
      </c>
      <c r="C14" s="41" t="s">
        <v>44</v>
      </c>
      <c r="D14" s="24" t="str">
        <f>IFERROR(__xludf.DUMMYFUNCTION("importRange(""https://docs.google.com/spreadsheets/d/1H5VB0TcGqzWxwsn_buOHSbg4UnWKBd-qSYz-9tpv9Wc/edit#gid=1349127880"",""Guinea-Bissau!$j$1"")"),"NO PACKAGES")</f>
        <v>NO PACKAGES</v>
      </c>
    </row>
    <row r="15">
      <c r="A15" s="26" t="s">
        <v>76</v>
      </c>
      <c r="B15" s="26" t="s">
        <v>77</v>
      </c>
      <c r="C15" s="28" t="s">
        <v>40</v>
      </c>
      <c r="D15" s="24" t="str">
        <f>IFERROR(__xludf.DUMMYFUNCTION("importRange(""https://docs.google.com/spreadsheets/d/1H5VB0TcGqzWxwsn_buOHSbg4UnWKBd-qSYz-9tpv9Wc/edit#gid=1349127880"",""Liberia!$j$1"")"),"NO PACKAGES")</f>
        <v>NO PACKAGES</v>
      </c>
    </row>
    <row r="16">
      <c r="A16" s="26" t="s">
        <v>78</v>
      </c>
      <c r="B16" s="44" t="s">
        <v>79</v>
      </c>
      <c r="C16" s="41" t="s">
        <v>44</v>
      </c>
      <c r="D16" s="24" t="str">
        <f>IFERROR(__xludf.DUMMYFUNCTION("importRange(""https://docs.google.com/spreadsheets/d/1gJeqV5vRIVSU7UL89sCDhkYcp8JTTXVOec4xCX5Ppt0/edit#gid=1349127880"",""Northern Mariana Islands!$j$1"")"),"NO PACKAGES")</f>
        <v>NO PACKAGES</v>
      </c>
    </row>
    <row r="17">
      <c r="A17" s="26" t="s">
        <v>80</v>
      </c>
      <c r="B17" s="44" t="s">
        <v>81</v>
      </c>
      <c r="C17" s="28" t="s">
        <v>40</v>
      </c>
      <c r="D17" s="24" t="str">
        <f>IFERROR(__xludf.DUMMYFUNCTION("importRange(""https://docs.google.com/spreadsheets/d/1gJeqV5vRIVSU7UL89sCDhkYcp8JTTXVOec4xCX5Ppt0/edit#gid=1349127880"",""Malawi!$j$1"")"),"NO PACKAGES")</f>
        <v>NO PACKAGES</v>
      </c>
    </row>
    <row r="18">
      <c r="A18" s="26" t="s">
        <v>82</v>
      </c>
      <c r="B18" s="55" t="s">
        <v>83</v>
      </c>
      <c r="C18" s="41" t="s">
        <v>44</v>
      </c>
      <c r="D18" s="24" t="str">
        <f>IFERROR(__xludf.DUMMYFUNCTION("importRange(""https://docs.google.com/spreadsheets/d/1gJeqV5vRIVSU7UL89sCDhkYcp8JTTXVOec4xCX5Ppt0/edit#gid=1349127880"",""Nauru!$j$1"")"),"NO PACKAGES")</f>
        <v>NO PACKAGES</v>
      </c>
    </row>
    <row r="19">
      <c r="A19" s="26" t="s">
        <v>84</v>
      </c>
      <c r="B19" s="55" t="s">
        <v>85</v>
      </c>
      <c r="C19" s="28" t="s">
        <v>40</v>
      </c>
      <c r="D19" s="24" t="str">
        <f>IFERROR(__xludf.DUMMYFUNCTION("importRange(""https://docs.google.com/spreadsheets/d/1gJeqV5vRIVSU7UL89sCDhkYcp8JTTXVOec4xCX5Ppt0/edit#gid=1349127880"",""Rwanda!$j$1"")"),"NO PACKAGES")</f>
        <v>NO PACKAGES</v>
      </c>
    </row>
    <row r="20">
      <c r="A20" s="26" t="s">
        <v>87</v>
      </c>
      <c r="B20" s="55" t="s">
        <v>88</v>
      </c>
      <c r="C20" s="41" t="s">
        <v>44</v>
      </c>
      <c r="D20" s="24" t="str">
        <f>IFERROR(__xludf.DUMMYFUNCTION("importRange(""https://docs.google.com/spreadsheets/d/1gJeqV5vRIVSU7UL89sCDhkYcp8JTTXVOec4xCX5Ppt0/edit#gid=1349127880"",""Solomon Islands!$j$1"")"),"NO PACKAGES")</f>
        <v>NO PACKAGES</v>
      </c>
    </row>
    <row r="21">
      <c r="A21" s="26" t="s">
        <v>89</v>
      </c>
      <c r="B21" s="26" t="s">
        <v>90</v>
      </c>
      <c r="C21" s="28" t="s">
        <v>40</v>
      </c>
      <c r="D21" s="24" t="str">
        <f>IFERROR(__xludf.DUMMYFUNCTION("importRange(""https://docs.google.com/spreadsheets/d/1gJeqV5vRIVSU7UL89sCDhkYcp8JTTXVOec4xCX5Ppt0/edit#gid=1349127880"",""Sudan!$j$1"")"),"NO PACKAGES")</f>
        <v>NO PACKAGES</v>
      </c>
    </row>
    <row r="22">
      <c r="A22" s="26" t="s">
        <v>91</v>
      </c>
      <c r="B22" s="26" t="s">
        <v>93</v>
      </c>
      <c r="C22" s="28" t="s">
        <v>40</v>
      </c>
      <c r="D22" s="24" t="str">
        <f>IFERROR(__xludf.DUMMYFUNCTION("importRange(""https://docs.google.com/spreadsheets/d/1gJeqV5vRIVSU7UL89sCDhkYcp8JTTXVOec4xCX5Ppt0/edit#gid=1349127880"",""Sierra Leone!$j$1"")"),"NO PACKAGES")</f>
        <v>NO PACKAGES</v>
      </c>
    </row>
    <row r="23">
      <c r="A23" s="26" t="s">
        <v>94</v>
      </c>
      <c r="B23" s="55" t="s">
        <v>95</v>
      </c>
      <c r="C23" s="28" t="s">
        <v>40</v>
      </c>
      <c r="D23" s="24" t="str">
        <f>IFERROR(__xludf.DUMMYFUNCTION("importRange(""https://docs.google.com/spreadsheets/d/1gJeqV5vRIVSU7UL89sCDhkYcp8JTTXVOec4xCX5Ppt0/edit#gid=1349127880"",""South Sudan!$j$1"")"),"NO PACKAGES")</f>
        <v>NO PACKAGES</v>
      </c>
    </row>
    <row r="24">
      <c r="A24" s="26" t="s">
        <v>96</v>
      </c>
      <c r="B24" s="55" t="s">
        <v>97</v>
      </c>
      <c r="C24" s="19" t="s">
        <v>40</v>
      </c>
      <c r="D24" s="24" t="str">
        <f>IFERROR(__xludf.DUMMYFUNCTION("importRange(""https://docs.google.com/spreadsheets/d/1kHp54hyswkhkLsv43ZOtm3JPi7-eXj23vFBBCp1TkvI/edit#gid=1997051093"",""Chad!$j$1"")"),"NO PACKAGES")</f>
        <v>NO PACKAGES</v>
      </c>
    </row>
    <row r="25">
      <c r="A25" s="26" t="s">
        <v>98</v>
      </c>
      <c r="B25" s="55" t="s">
        <v>99</v>
      </c>
      <c r="C25" s="41" t="s">
        <v>44</v>
      </c>
      <c r="D25" s="24" t="str">
        <f>IFERROR(__xludf.DUMMYFUNCTION("importRange(""https://docs.google.com/spreadsheets/d/1kHp54hyswkhkLsv43ZOtm3JPi7-eXj23vFBBCp1TkvI/edit#gid=1997051093"",""tonga!$j$1"")"),"NO PACKAGES")</f>
        <v>NO PACKAGES</v>
      </c>
    </row>
    <row r="26">
      <c r="A26" s="26" t="s">
        <v>100</v>
      </c>
      <c r="B26" s="55" t="s">
        <v>101</v>
      </c>
      <c r="C26" s="41" t="s">
        <v>44</v>
      </c>
      <c r="D26" s="24" t="str">
        <f>IFERROR(__xludf.DUMMYFUNCTION("importRange(""https://docs.google.com/spreadsheets/d/1kHp54hyswkhkLsv43ZOtm3JPi7-eXj23vFBBCp1TkvI/edit#gid=1997051093"",""Tuvalu!$j$1"")"),"NO PACKAGES")</f>
        <v>NO PACKAGES</v>
      </c>
    </row>
    <row r="27">
      <c r="A27" s="26" t="s">
        <v>102</v>
      </c>
      <c r="B27" s="55" t="s">
        <v>103</v>
      </c>
      <c r="C27" s="28" t="s">
        <v>40</v>
      </c>
      <c r="D27" s="24" t="str">
        <f>IFERROR(__xludf.DUMMYFUNCTION("importRange(""https://docs.google.com/spreadsheets/d/1kHp54hyswkhkLsv43ZOtm3JPi7-eXj23vFBBCp1TkvI/edit#gid=1997051093"",""Uganda!$j$1"")"),"NO PACKAGES")</f>
        <v>NO PACKAGES</v>
      </c>
    </row>
    <row r="28">
      <c r="A28" s="26" t="s">
        <v>104</v>
      </c>
      <c r="B28" s="55" t="s">
        <v>105</v>
      </c>
      <c r="C28" s="41" t="s">
        <v>106</v>
      </c>
      <c r="D28" s="24" t="str">
        <f>IFERROR(__xludf.DUMMYFUNCTION("importRange(""https://docs.google.com/spreadsheets/d/1kHp54hyswkhkLsv43ZOtm3JPi7-eXj23vFBBCp1TkvI/edit#gid=1997051093"",""Vatican!$j$1"")"),"NO PACKAGES")</f>
        <v>NO PACKAGES</v>
      </c>
    </row>
    <row r="29">
      <c r="A29" s="26" t="s">
        <v>107</v>
      </c>
      <c r="B29" s="55" t="s">
        <v>108</v>
      </c>
      <c r="C29" s="41" t="s">
        <v>44</v>
      </c>
      <c r="D29" s="24" t="str">
        <f>IFERROR(__xludf.DUMMYFUNCTION("importRange(""https://docs.google.com/spreadsheets/d/1kHp54hyswkhkLsv43ZOtm3JPi7-eXj23vFBBCp1TkvI/edit#gid=1997051093"",""Samoa!$j$1"")"),"NO PACKAGES")</f>
        <v>NO PACKAGES</v>
      </c>
    </row>
    <row r="30">
      <c r="A30" s="26" t="s">
        <v>109</v>
      </c>
      <c r="B30" s="55" t="s">
        <v>110</v>
      </c>
      <c r="C30" s="28" t="s">
        <v>40</v>
      </c>
      <c r="D30" s="24" t="str">
        <f>IFERROR(__xludf.DUMMYFUNCTION("importRange(""https://docs.google.com/spreadsheets/d/1kHp54hyswkhkLsv43ZOtm3JPi7-eXj23vFBBCp1TkvI/edit#gid=1997051093"",""Zambia!$j$1"")"),"NO PACKAGES")</f>
        <v>NO PACKAGES</v>
      </c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6.43"/>
    <col customWidth="1" min="2" max="2" width="11.43"/>
    <col customWidth="1" min="3" max="3" width="27.43"/>
    <col customWidth="1" min="4" max="4" width="29.43"/>
    <col customWidth="1" min="5" max="7" width="14.0"/>
    <col customWidth="1" min="8" max="12" width="14.43"/>
    <col customWidth="1" min="13" max="13" width="15.14"/>
    <col customWidth="1" min="16" max="16" width="14.0"/>
    <col customWidth="1" min="17" max="17" width="18.43"/>
    <col customWidth="1" min="18" max="18" width="16.43"/>
    <col customWidth="1" min="19" max="19" width="19.43"/>
  </cols>
  <sheetData>
    <row r="1" ht="36.0" customHeight="1">
      <c r="A1" s="2"/>
      <c r="B1" s="4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8"/>
      <c r="Q1" s="14" t="s">
        <v>8</v>
      </c>
      <c r="R1" s="6"/>
      <c r="S1" s="6"/>
      <c r="T1" s="8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>
      <c r="A2" s="2" t="s">
        <v>7</v>
      </c>
      <c r="B2" s="21" t="s">
        <v>0</v>
      </c>
      <c r="C2" s="21" t="s">
        <v>9</v>
      </c>
      <c r="D2" s="23" t="s">
        <v>10</v>
      </c>
      <c r="E2" s="23" t="s">
        <v>12</v>
      </c>
      <c r="F2" s="23" t="s">
        <v>32</v>
      </c>
      <c r="G2" s="25" t="s">
        <v>13</v>
      </c>
      <c r="H2" s="23" t="s">
        <v>34</v>
      </c>
      <c r="I2" s="23" t="s">
        <v>19</v>
      </c>
      <c r="J2" s="23" t="s">
        <v>20</v>
      </c>
      <c r="K2" s="23" t="s">
        <v>35</v>
      </c>
      <c r="L2" s="23" t="s">
        <v>36</v>
      </c>
      <c r="M2" s="23" t="s">
        <v>37</v>
      </c>
      <c r="N2" s="27" t="s">
        <v>38</v>
      </c>
      <c r="O2" s="23" t="s">
        <v>41</v>
      </c>
      <c r="P2" s="29" t="s">
        <v>25</v>
      </c>
      <c r="Q2" s="31" t="s">
        <v>26</v>
      </c>
      <c r="R2" s="31" t="s">
        <v>28</v>
      </c>
      <c r="S2" s="31" t="s">
        <v>54</v>
      </c>
      <c r="T2" s="33" t="s">
        <v>30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35">
        <v>1.0</v>
      </c>
      <c r="B3" s="37" t="s">
        <v>66</v>
      </c>
      <c r="C3" s="37" t="s">
        <v>73</v>
      </c>
      <c r="D3" s="39" t="s">
        <v>74</v>
      </c>
      <c r="E3" s="40">
        <v>15.0</v>
      </c>
      <c r="F3" s="42">
        <v>138.988888888888</v>
      </c>
      <c r="G3" s="46" t="s">
        <v>75</v>
      </c>
      <c r="H3" s="42">
        <v>1.24531666666666</v>
      </c>
      <c r="I3" s="42">
        <v>60.0</v>
      </c>
      <c r="J3" s="48">
        <v>2.1599999999999997</v>
      </c>
      <c r="K3" s="42">
        <v>308.25</v>
      </c>
      <c r="L3" s="48">
        <v>11.097</v>
      </c>
      <c r="M3" s="50">
        <v>0.036</v>
      </c>
      <c r="N3" s="52">
        <v>5.003599999999968</v>
      </c>
      <c r="O3" s="54">
        <v>0.04483139999999976</v>
      </c>
      <c r="P3" s="56">
        <v>43346.0</v>
      </c>
      <c r="Q3" s="54">
        <v>5.570810199352941</v>
      </c>
      <c r="R3" s="54">
        <v>0.07508805472171569</v>
      </c>
      <c r="S3" s="54">
        <v>-0.5672101993529406</v>
      </c>
      <c r="T3" s="46">
        <v>2.0</v>
      </c>
    </row>
    <row r="4">
      <c r="A4" s="35">
        <v>2.0</v>
      </c>
      <c r="B4" s="58" t="s">
        <v>86</v>
      </c>
      <c r="C4" s="58" t="s">
        <v>92</v>
      </c>
      <c r="D4" s="59" t="s">
        <v>68</v>
      </c>
      <c r="E4" s="61">
        <v>3.0</v>
      </c>
      <c r="F4" s="63">
        <v>957.444444444444</v>
      </c>
      <c r="G4" s="65" t="s">
        <v>111</v>
      </c>
      <c r="H4" s="63">
        <v>83.6875661375661</v>
      </c>
      <c r="I4" s="63">
        <v>540.666666666666</v>
      </c>
      <c r="J4" s="67">
        <v>3.189933333333329</v>
      </c>
      <c r="K4" s="63">
        <v>1490.0</v>
      </c>
      <c r="L4" s="67">
        <v>8.791</v>
      </c>
      <c r="M4" s="69">
        <v>0.0059</v>
      </c>
      <c r="N4" s="71">
        <v>5.648922222222219</v>
      </c>
      <c r="O4" s="73">
        <v>0.49375664021163995</v>
      </c>
      <c r="P4" s="75">
        <v>43361.0</v>
      </c>
      <c r="Q4" s="73">
        <v>19.378399000714282</v>
      </c>
      <c r="R4" s="73">
        <v>8.289902359553572</v>
      </c>
      <c r="S4" s="73">
        <v>-13.72947677849206</v>
      </c>
      <c r="T4" s="65">
        <v>17.0</v>
      </c>
    </row>
    <row r="5">
      <c r="A5" s="35">
        <v>3.0</v>
      </c>
      <c r="B5" s="37" t="s">
        <v>112</v>
      </c>
      <c r="C5" s="37" t="s">
        <v>113</v>
      </c>
      <c r="D5" s="39" t="s">
        <v>68</v>
      </c>
      <c r="E5" s="40">
        <v>36.0</v>
      </c>
      <c r="F5" s="42">
        <v>345277.777777777</v>
      </c>
      <c r="G5" s="46" t="s">
        <v>114</v>
      </c>
      <c r="H5" s="42">
        <v>121486.505579065</v>
      </c>
      <c r="I5" s="42">
        <v>78750.0</v>
      </c>
      <c r="J5" s="48">
        <v>1.8703243124999998</v>
      </c>
      <c r="K5" s="42">
        <v>801250.0</v>
      </c>
      <c r="L5" s="48">
        <v>19.0298076875</v>
      </c>
      <c r="M5" s="50">
        <v>2.3750149999999998E-5</v>
      </c>
      <c r="N5" s="52">
        <v>8.20039901388887</v>
      </c>
      <c r="O5" s="54">
        <v>2.8853227304786304</v>
      </c>
      <c r="P5" s="56">
        <v>43336.0</v>
      </c>
      <c r="Q5" s="54">
        <v>4.341996565642156</v>
      </c>
      <c r="R5" s="54">
        <v>5.385927411842974</v>
      </c>
      <c r="S5" s="54">
        <v>3.858402448246731</v>
      </c>
      <c r="T5" s="46">
        <v>1.0</v>
      </c>
    </row>
    <row r="6">
      <c r="A6" s="35">
        <v>4.0</v>
      </c>
      <c r="B6" s="58" t="s">
        <v>115</v>
      </c>
      <c r="C6" s="58" t="s">
        <v>116</v>
      </c>
      <c r="D6" s="59" t="s">
        <v>74</v>
      </c>
      <c r="E6" s="61">
        <v>28.0</v>
      </c>
      <c r="F6" s="63">
        <v>641.309523809523</v>
      </c>
      <c r="G6" s="65" t="s">
        <v>117</v>
      </c>
      <c r="H6" s="63">
        <v>20.8344761904761</v>
      </c>
      <c r="I6" s="63">
        <v>321.0</v>
      </c>
      <c r="J6" s="67">
        <v>4.890435</v>
      </c>
      <c r="K6" s="63">
        <v>1800.0</v>
      </c>
      <c r="L6" s="67">
        <v>27.423000000000002</v>
      </c>
      <c r="M6" s="69">
        <v>0.015235</v>
      </c>
      <c r="N6" s="71">
        <v>9.770350595238082</v>
      </c>
      <c r="O6" s="73">
        <v>0.31741324476190336</v>
      </c>
      <c r="P6" s="75">
        <v>43357.0</v>
      </c>
      <c r="Q6" s="73">
        <v>9.271430172413792</v>
      </c>
      <c r="R6" s="73">
        <v>0.337291151724138</v>
      </c>
      <c r="S6" s="73">
        <v>0.4989204228243036</v>
      </c>
      <c r="T6" s="65">
        <v>3.0</v>
      </c>
    </row>
    <row r="7">
      <c r="A7" s="35">
        <v>5.0</v>
      </c>
      <c r="B7" s="37" t="s">
        <v>118</v>
      </c>
      <c r="C7" s="37" t="s">
        <v>119</v>
      </c>
      <c r="D7" s="39" t="s">
        <v>74</v>
      </c>
      <c r="E7" s="40">
        <v>22.0</v>
      </c>
      <c r="F7" s="42">
        <v>21.340909090909</v>
      </c>
      <c r="G7" s="46" t="s">
        <v>120</v>
      </c>
      <c r="H7" s="42">
        <v>1.53660671164772</v>
      </c>
      <c r="I7" s="42">
        <v>10.5</v>
      </c>
      <c r="J7" s="48">
        <v>5.145</v>
      </c>
      <c r="K7" s="42">
        <v>40.65</v>
      </c>
      <c r="L7" s="48">
        <v>19.918499999999998</v>
      </c>
      <c r="M7" s="50">
        <v>0.49</v>
      </c>
      <c r="N7" s="52">
        <v>10.45704545454541</v>
      </c>
      <c r="O7" s="54">
        <v>0.7529372887073827</v>
      </c>
      <c r="P7" s="56">
        <v>43353.0</v>
      </c>
      <c r="Q7" s="54">
        <v>12.5</v>
      </c>
      <c r="R7" s="54">
        <v>0.75</v>
      </c>
      <c r="S7" s="54">
        <v>-2.0429545454545455</v>
      </c>
      <c r="T7" s="46">
        <v>7.0</v>
      </c>
    </row>
    <row r="8">
      <c r="A8" s="35">
        <v>6.0</v>
      </c>
      <c r="B8" s="58" t="s">
        <v>121</v>
      </c>
      <c r="C8" s="58" t="s">
        <v>122</v>
      </c>
      <c r="D8" s="59" t="s">
        <v>74</v>
      </c>
      <c r="E8" s="61">
        <v>11.0</v>
      </c>
      <c r="F8" s="63">
        <v>190.636363636363</v>
      </c>
      <c r="G8" s="65" t="s">
        <v>123</v>
      </c>
      <c r="H8" s="63">
        <v>4.64666666666666</v>
      </c>
      <c r="I8" s="63">
        <v>49.0</v>
      </c>
      <c r="J8" s="67">
        <v>2.89933</v>
      </c>
      <c r="K8" s="63">
        <v>340.0</v>
      </c>
      <c r="L8" s="67">
        <v>20.1178</v>
      </c>
      <c r="M8" s="69">
        <v>0.05917</v>
      </c>
      <c r="N8" s="71">
        <v>11.279953636363599</v>
      </c>
      <c r="O8" s="73">
        <v>0.2749432666666663</v>
      </c>
      <c r="P8" s="75">
        <v>43343.0</v>
      </c>
      <c r="Q8" s="73">
        <v>11.335944583333333</v>
      </c>
      <c r="R8" s="73">
        <v>0.27158929722222225</v>
      </c>
      <c r="S8" s="73">
        <v>-0.055990946969696864</v>
      </c>
      <c r="T8" s="65">
        <v>4.0</v>
      </c>
    </row>
    <row r="9">
      <c r="A9" s="35">
        <v>7.0</v>
      </c>
      <c r="B9" s="37" t="s">
        <v>31</v>
      </c>
      <c r="C9" s="37" t="s">
        <v>46</v>
      </c>
      <c r="D9" s="39" t="s">
        <v>48</v>
      </c>
      <c r="E9" s="40">
        <v>41.0</v>
      </c>
      <c r="F9" s="42">
        <v>6700.40650406503</v>
      </c>
      <c r="G9" s="46" t="s">
        <v>64</v>
      </c>
      <c r="H9" s="42">
        <v>2215.41433773712</v>
      </c>
      <c r="I9" s="42">
        <v>1350.0</v>
      </c>
      <c r="J9" s="48">
        <v>2.619</v>
      </c>
      <c r="K9" s="42">
        <v>32500.0</v>
      </c>
      <c r="L9" s="48">
        <v>63.050000000000004</v>
      </c>
      <c r="M9" s="50">
        <v>0.00194</v>
      </c>
      <c r="N9" s="52">
        <v>12.99878861788616</v>
      </c>
      <c r="O9" s="54">
        <v>4.297903815210013</v>
      </c>
      <c r="P9" s="56">
        <v>43355.0</v>
      </c>
      <c r="Q9" s="54">
        <v>12.134463414634148</v>
      </c>
      <c r="R9" s="54">
        <v>4.2444400406504075</v>
      </c>
      <c r="S9" s="54">
        <v>0.8643252032520294</v>
      </c>
      <c r="T9" s="46">
        <v>5.0</v>
      </c>
    </row>
    <row r="10">
      <c r="A10" s="35">
        <v>8.0</v>
      </c>
      <c r="B10" s="58" t="s">
        <v>124</v>
      </c>
      <c r="C10" s="58" t="s">
        <v>125</v>
      </c>
      <c r="D10" s="59" t="s">
        <v>48</v>
      </c>
      <c r="E10" s="61">
        <v>28.0</v>
      </c>
      <c r="F10" s="63">
        <v>47.2053571428571</v>
      </c>
      <c r="G10" s="65" t="s">
        <v>126</v>
      </c>
      <c r="H10" s="63">
        <v>1.52347718253968</v>
      </c>
      <c r="I10" s="63">
        <v>20.0</v>
      </c>
      <c r="J10" s="67">
        <v>5.517099999999999</v>
      </c>
      <c r="K10" s="63">
        <v>99.0</v>
      </c>
      <c r="L10" s="67">
        <v>27.309644999999996</v>
      </c>
      <c r="M10" s="69">
        <v>0.27585499999999996</v>
      </c>
      <c r="N10" s="71">
        <v>13.021833794642845</v>
      </c>
      <c r="O10" s="73">
        <v>0.42025879818948336</v>
      </c>
      <c r="P10" s="75">
        <v>43355.0</v>
      </c>
      <c r="Q10" s="73">
        <v>19.867832946333333</v>
      </c>
      <c r="R10" s="73">
        <v>0.8497626484816665</v>
      </c>
      <c r="S10" s="73">
        <v>-6.845999151690478</v>
      </c>
      <c r="T10" s="65">
        <v>18.0</v>
      </c>
    </row>
    <row r="11">
      <c r="A11" s="35">
        <v>9.0</v>
      </c>
      <c r="B11" s="37" t="s">
        <v>128</v>
      </c>
      <c r="C11" s="37" t="s">
        <v>129</v>
      </c>
      <c r="D11" s="39" t="s">
        <v>57</v>
      </c>
      <c r="E11" s="40">
        <v>32.0</v>
      </c>
      <c r="F11" s="42">
        <v>243.453125</v>
      </c>
      <c r="G11" s="46" t="s">
        <v>131</v>
      </c>
      <c r="H11" s="42">
        <v>80.3712666829427</v>
      </c>
      <c r="I11" s="42">
        <v>50.0</v>
      </c>
      <c r="J11" s="48">
        <v>2.7892445</v>
      </c>
      <c r="K11" s="42">
        <v>1300.0</v>
      </c>
      <c r="L11" s="48">
        <v>72.520357</v>
      </c>
      <c r="M11" s="50">
        <v>0.055784890000000004</v>
      </c>
      <c r="N11" s="52">
        <v>13.58100579828125</v>
      </c>
      <c r="O11" s="54">
        <v>4.483502271068624</v>
      </c>
      <c r="P11" s="56">
        <v>43341.0</v>
      </c>
      <c r="Q11" s="54">
        <v>12.242299720160474</v>
      </c>
      <c r="R11" s="54">
        <v>5.007469046398069</v>
      </c>
      <c r="S11" s="54">
        <v>1.3387060781207758</v>
      </c>
      <c r="T11" s="46">
        <v>6.0</v>
      </c>
    </row>
    <row r="12">
      <c r="A12" s="35">
        <v>10.0</v>
      </c>
      <c r="B12" s="58" t="s">
        <v>132</v>
      </c>
      <c r="C12" s="58" t="s">
        <v>133</v>
      </c>
      <c r="D12" s="59" t="s">
        <v>134</v>
      </c>
      <c r="E12" s="61">
        <v>20.0</v>
      </c>
      <c r="F12" s="63">
        <v>57.92</v>
      </c>
      <c r="G12" s="65" t="s">
        <v>135</v>
      </c>
      <c r="H12" s="63">
        <v>2.66781666666666</v>
      </c>
      <c r="I12" s="63">
        <v>28.0</v>
      </c>
      <c r="J12" s="67">
        <v>6.970549599999999</v>
      </c>
      <c r="K12" s="63">
        <v>238.0</v>
      </c>
      <c r="L12" s="67">
        <v>59.24967159999999</v>
      </c>
      <c r="M12" s="69">
        <v>0.24894819999999998</v>
      </c>
      <c r="N12" s="71">
        <v>14.419079744</v>
      </c>
      <c r="O12" s="73">
        <v>0.664148157096665</v>
      </c>
      <c r="P12" s="75">
        <v>43357.0</v>
      </c>
      <c r="Q12" s="73">
        <v>13.296917215582607</v>
      </c>
      <c r="R12" s="73">
        <v>0.5822604622160464</v>
      </c>
      <c r="S12" s="73">
        <v>1.1221625284173928</v>
      </c>
      <c r="T12" s="65">
        <v>9.0</v>
      </c>
    </row>
    <row r="13">
      <c r="A13" s="35">
        <v>11.0</v>
      </c>
      <c r="B13" s="37" t="s">
        <v>136</v>
      </c>
      <c r="C13" s="37" t="s">
        <v>137</v>
      </c>
      <c r="D13" s="39" t="s">
        <v>15</v>
      </c>
      <c r="E13" s="40">
        <v>27.0</v>
      </c>
      <c r="F13" s="42">
        <v>618.097530864197</v>
      </c>
      <c r="G13" s="46" t="s">
        <v>138</v>
      </c>
      <c r="H13" s="42">
        <v>51.4019588477366</v>
      </c>
      <c r="I13" s="42">
        <v>326.0</v>
      </c>
      <c r="J13" s="48">
        <v>8.18219576</v>
      </c>
      <c r="K13" s="42">
        <v>1836.5</v>
      </c>
      <c r="L13" s="48">
        <v>46.09387274</v>
      </c>
      <c r="M13" s="50">
        <v>0.02509876</v>
      </c>
      <c r="N13" s="52">
        <v>15.513481583753073</v>
      </c>
      <c r="O13" s="54">
        <v>1.2901254286492176</v>
      </c>
      <c r="P13" s="56">
        <v>43354.0</v>
      </c>
      <c r="Q13" s="54">
        <v>20.107900300000004</v>
      </c>
      <c r="R13" s="54">
        <v>2.0856531495</v>
      </c>
      <c r="S13" s="54">
        <v>-4.594418716246922</v>
      </c>
      <c r="T13" s="46">
        <v>19.0</v>
      </c>
    </row>
    <row r="14">
      <c r="A14" s="35">
        <v>12.0</v>
      </c>
      <c r="B14" s="58" t="s">
        <v>139</v>
      </c>
      <c r="C14" s="58" t="s">
        <v>140</v>
      </c>
      <c r="D14" s="59" t="s">
        <v>48</v>
      </c>
      <c r="E14" s="61">
        <v>35.0</v>
      </c>
      <c r="F14" s="63">
        <v>95.8609047619047</v>
      </c>
      <c r="G14" s="65" t="s">
        <v>141</v>
      </c>
      <c r="H14" s="63">
        <v>2.84364919841269</v>
      </c>
      <c r="I14" s="63">
        <v>23.99</v>
      </c>
      <c r="J14" s="67">
        <v>3.9946948499999997</v>
      </c>
      <c r="K14" s="63">
        <v>874.0</v>
      </c>
      <c r="L14" s="67">
        <v>145.53411</v>
      </c>
      <c r="M14" s="69">
        <v>0.166515</v>
      </c>
      <c r="N14" s="71">
        <v>15.962278556428561</v>
      </c>
      <c r="O14" s="73">
        <v>0.47351024627368904</v>
      </c>
      <c r="P14" s="75">
        <v>43356.0</v>
      </c>
      <c r="Q14" s="73">
        <v>20.79694922770834</v>
      </c>
      <c r="R14" s="73">
        <v>0.8044727949937625</v>
      </c>
      <c r="S14" s="73">
        <v>-4.834670671279763</v>
      </c>
      <c r="T14" s="65">
        <v>21.0</v>
      </c>
    </row>
    <row r="15">
      <c r="A15" s="35">
        <v>13.0</v>
      </c>
      <c r="B15" s="37" t="s">
        <v>142</v>
      </c>
      <c r="C15" s="37" t="s">
        <v>143</v>
      </c>
      <c r="D15" s="39" t="s">
        <v>74</v>
      </c>
      <c r="E15" s="40">
        <v>19.0</v>
      </c>
      <c r="F15" s="42">
        <v>5882.66100877192</v>
      </c>
      <c r="G15" s="46" t="s">
        <v>144</v>
      </c>
      <c r="H15" s="42">
        <v>4094.26538400036</v>
      </c>
      <c r="I15" s="42">
        <v>1930.0</v>
      </c>
      <c r="J15" s="48">
        <v>5.295505050000001</v>
      </c>
      <c r="K15" s="42">
        <v>19900.0</v>
      </c>
      <c r="L15" s="48">
        <v>54.601321500000005</v>
      </c>
      <c r="M15" s="50">
        <v>0.0027437850000000003</v>
      </c>
      <c r="N15" s="52">
        <v>16.140757035953264</v>
      </c>
      <c r="O15" s="54">
        <v>11.233783946639429</v>
      </c>
      <c r="P15" s="56">
        <v>43364.0</v>
      </c>
      <c r="Q15" s="54">
        <v>13.156295963153747</v>
      </c>
      <c r="R15" s="54">
        <v>7.392643800660683</v>
      </c>
      <c r="S15" s="54">
        <v>2.9844610727995384</v>
      </c>
      <c r="T15" s="46">
        <v>8.0</v>
      </c>
    </row>
    <row r="16">
      <c r="A16" s="35">
        <v>14.0</v>
      </c>
      <c r="B16" s="58" t="s">
        <v>145</v>
      </c>
      <c r="C16" s="58" t="s">
        <v>146</v>
      </c>
      <c r="D16" s="59" t="s">
        <v>68</v>
      </c>
      <c r="E16" s="61">
        <v>31.0</v>
      </c>
      <c r="F16" s="63">
        <v>1926.77419354838</v>
      </c>
      <c r="G16" s="65" t="s">
        <v>147</v>
      </c>
      <c r="H16" s="63">
        <v>160.491439987819</v>
      </c>
      <c r="I16" s="63">
        <v>666.667</v>
      </c>
      <c r="J16" s="67">
        <v>5.699957516644</v>
      </c>
      <c r="K16" s="63">
        <v>7541.66666666666</v>
      </c>
      <c r="L16" s="67">
        <v>64.4807371666666</v>
      </c>
      <c r="M16" s="69">
        <v>0.008549932</v>
      </c>
      <c r="N16" s="71">
        <v>16.473788334193486</v>
      </c>
      <c r="O16" s="73">
        <v>1.3721908984779332</v>
      </c>
      <c r="P16" s="75">
        <v>43341.0</v>
      </c>
      <c r="Q16" s="73">
        <v>17.970491137921567</v>
      </c>
      <c r="R16" s="73">
        <v>6.388869452573781</v>
      </c>
      <c r="S16" s="73">
        <v>-1.4967028037280237</v>
      </c>
      <c r="T16" s="65">
        <v>10.0</v>
      </c>
    </row>
    <row r="17">
      <c r="A17" s="35">
        <v>15.0</v>
      </c>
      <c r="B17" s="37" t="s">
        <v>148</v>
      </c>
      <c r="C17" s="37" t="s">
        <v>149</v>
      </c>
      <c r="D17" s="39" t="s">
        <v>150</v>
      </c>
      <c r="E17" s="40">
        <v>20.0</v>
      </c>
      <c r="F17" s="42">
        <v>14.4958333333333</v>
      </c>
      <c r="G17" s="46" t="s">
        <v>151</v>
      </c>
      <c r="H17" s="42">
        <v>0.0750383875152625</v>
      </c>
      <c r="I17" s="42">
        <v>4.9</v>
      </c>
      <c r="J17" s="48">
        <v>5.6910217</v>
      </c>
      <c r="K17" s="42">
        <v>36.1083333333333</v>
      </c>
      <c r="L17" s="48">
        <v>41.937409908333294</v>
      </c>
      <c r="M17" s="50">
        <v>1.161433</v>
      </c>
      <c r="N17" s="52">
        <v>16.835939195833294</v>
      </c>
      <c r="O17" s="54">
        <v>0.08715205952701387</v>
      </c>
      <c r="P17" s="56">
        <v>43354.0</v>
      </c>
      <c r="Q17" s="54">
        <v>68.617771137625</v>
      </c>
      <c r="R17" s="54">
        <v>0.4283193161627416</v>
      </c>
      <c r="S17" s="54">
        <v>-51.78183194179167</v>
      </c>
      <c r="T17" s="46">
        <v>121.0</v>
      </c>
    </row>
    <row r="18">
      <c r="A18" s="35">
        <v>16.0</v>
      </c>
      <c r="B18" s="58" t="s">
        <v>152</v>
      </c>
      <c r="C18" s="58" t="s">
        <v>153</v>
      </c>
      <c r="D18" s="59" t="s">
        <v>68</v>
      </c>
      <c r="E18" s="61">
        <v>23.0</v>
      </c>
      <c r="F18" s="63">
        <v>43827.536231884</v>
      </c>
      <c r="G18" s="65" t="s">
        <v>154</v>
      </c>
      <c r="H18" s="63">
        <v>9447.16183574879</v>
      </c>
      <c r="I18" s="63">
        <v>9900.0</v>
      </c>
      <c r="J18" s="67">
        <v>4.059</v>
      </c>
      <c r="K18" s="63">
        <v>165833.333333333</v>
      </c>
      <c r="L18" s="67">
        <v>67.99166666666653</v>
      </c>
      <c r="M18" s="69">
        <v>4.1E-4</v>
      </c>
      <c r="N18" s="71">
        <v>17.96928985507244</v>
      </c>
      <c r="O18" s="73">
        <v>3.8733363526570037</v>
      </c>
      <c r="P18" s="75">
        <v>43356.0</v>
      </c>
      <c r="Q18" s="73">
        <v>22.160226666666663</v>
      </c>
      <c r="R18" s="73">
        <v>3.7739828055555558</v>
      </c>
      <c r="S18" s="73">
        <v>-4.190936811594199</v>
      </c>
      <c r="T18" s="65">
        <v>23.0</v>
      </c>
    </row>
    <row r="19">
      <c r="A19" s="35">
        <v>17.0</v>
      </c>
      <c r="B19" s="37" t="s">
        <v>155</v>
      </c>
      <c r="C19" s="37" t="s">
        <v>156</v>
      </c>
      <c r="D19" s="39" t="s">
        <v>134</v>
      </c>
      <c r="E19" s="40">
        <v>40.0</v>
      </c>
      <c r="F19" s="42">
        <v>67.1932916666666</v>
      </c>
      <c r="G19" s="46" t="s">
        <v>157</v>
      </c>
      <c r="H19" s="42">
        <v>0.396278432374338</v>
      </c>
      <c r="I19" s="42">
        <v>33.2666666666666</v>
      </c>
      <c r="J19" s="48">
        <v>9.046703666666648</v>
      </c>
      <c r="K19" s="42">
        <v>139.0</v>
      </c>
      <c r="L19" s="48">
        <v>37.800354999999996</v>
      </c>
      <c r="M19" s="50">
        <v>0.271945</v>
      </c>
      <c r="N19" s="52">
        <v>18.272879702291647</v>
      </c>
      <c r="O19" s="54">
        <v>0.10776593829203934</v>
      </c>
      <c r="P19" s="56">
        <v>43355.0</v>
      </c>
      <c r="Q19" s="54">
        <v>18.402320754878044</v>
      </c>
      <c r="R19" s="54">
        <v>0.20146971468234615</v>
      </c>
      <c r="S19" s="54">
        <v>-0.12944105258637606</v>
      </c>
      <c r="T19" s="46">
        <v>13.0</v>
      </c>
    </row>
    <row r="20">
      <c r="A20" s="35">
        <v>18.0</v>
      </c>
      <c r="B20" s="58" t="s">
        <v>158</v>
      </c>
      <c r="C20" s="58" t="s">
        <v>159</v>
      </c>
      <c r="D20" s="59" t="s">
        <v>134</v>
      </c>
      <c r="E20" s="61">
        <v>22.0</v>
      </c>
      <c r="F20" s="63">
        <v>5122.12121212121</v>
      </c>
      <c r="G20" s="65" t="s">
        <v>160</v>
      </c>
      <c r="H20" s="63">
        <v>70.9452803030303</v>
      </c>
      <c r="I20" s="63">
        <v>1824.16666666666</v>
      </c>
      <c r="J20" s="67">
        <v>6.542886340833309</v>
      </c>
      <c r="K20" s="63">
        <v>12916.3333333333</v>
      </c>
      <c r="L20" s="67">
        <v>46.328058989666545</v>
      </c>
      <c r="M20" s="69">
        <v>0.0035867810000000003</v>
      </c>
      <c r="N20" s="71">
        <v>18.37192704333333</v>
      </c>
      <c r="O20" s="73">
        <v>0.25446518343058333</v>
      </c>
      <c r="P20" s="75">
        <v>43341.0</v>
      </c>
      <c r="Q20" s="73">
        <v>23.211212936111107</v>
      </c>
      <c r="R20" s="73">
        <v>0.7507226369444445</v>
      </c>
      <c r="S20" s="73">
        <v>-4.839285892777777</v>
      </c>
      <c r="T20" s="65">
        <v>25.0</v>
      </c>
    </row>
    <row r="21">
      <c r="A21" s="35">
        <v>19.0</v>
      </c>
      <c r="B21" s="37" t="s">
        <v>161</v>
      </c>
      <c r="C21" s="37" t="s">
        <v>162</v>
      </c>
      <c r="D21" s="39" t="s">
        <v>150</v>
      </c>
      <c r="E21" s="40">
        <v>18.0</v>
      </c>
      <c r="F21" s="42">
        <v>16.0827777777777</v>
      </c>
      <c r="G21" s="46" t="s">
        <v>151</v>
      </c>
      <c r="H21" s="42">
        <v>0.271066666666666</v>
      </c>
      <c r="I21" s="42">
        <v>6.4</v>
      </c>
      <c r="J21" s="48">
        <v>7.4331712</v>
      </c>
      <c r="K21" s="42">
        <v>26.1666666666666</v>
      </c>
      <c r="L21" s="48">
        <v>30.39083016666659</v>
      </c>
      <c r="M21" s="50">
        <v>1.161433</v>
      </c>
      <c r="N21" s="52">
        <v>18.679068842777685</v>
      </c>
      <c r="O21" s="54">
        <v>0.3148257718666659</v>
      </c>
      <c r="P21" s="56">
        <v>43346.0</v>
      </c>
      <c r="Q21" s="54">
        <v>19.327146066666668</v>
      </c>
      <c r="R21" s="54">
        <v>0.331428945225</v>
      </c>
      <c r="S21" s="54">
        <v>-0.6480772238888903</v>
      </c>
      <c r="T21" s="46">
        <v>16.0</v>
      </c>
    </row>
    <row r="22">
      <c r="A22" s="35">
        <v>20.0</v>
      </c>
      <c r="B22" s="58" t="s">
        <v>163</v>
      </c>
      <c r="C22" s="58" t="s">
        <v>164</v>
      </c>
      <c r="D22" s="59" t="s">
        <v>74</v>
      </c>
      <c r="E22" s="61">
        <v>25.0</v>
      </c>
      <c r="F22" s="63">
        <v>46.5666666666666</v>
      </c>
      <c r="G22" s="65" t="s">
        <v>165</v>
      </c>
      <c r="H22" s="63">
        <v>5.11822619047619</v>
      </c>
      <c r="I22" s="63">
        <v>22.0</v>
      </c>
      <c r="J22" s="67">
        <v>8.835340799999999</v>
      </c>
      <c r="K22" s="63">
        <v>102.916666666666</v>
      </c>
      <c r="L22" s="67">
        <v>41.33199199999973</v>
      </c>
      <c r="M22" s="69">
        <v>0.4016064</v>
      </c>
      <c r="N22" s="71">
        <v>18.70147135999997</v>
      </c>
      <c r="O22" s="73">
        <v>2.055512394742857</v>
      </c>
      <c r="P22" s="75">
        <v>43327.0</v>
      </c>
      <c r="Q22" s="73">
        <v>18.464936502564097</v>
      </c>
      <c r="R22" s="73">
        <v>2.0514930357948713</v>
      </c>
      <c r="S22" s="73">
        <v>0.23653485743590608</v>
      </c>
      <c r="T22" s="65">
        <v>14.0</v>
      </c>
    </row>
    <row r="23">
      <c r="A23" s="35">
        <v>21.0</v>
      </c>
      <c r="B23" s="37" t="s">
        <v>166</v>
      </c>
      <c r="C23" s="37" t="s">
        <v>167</v>
      </c>
      <c r="D23" s="39" t="s">
        <v>134</v>
      </c>
      <c r="E23" s="40">
        <v>21.0</v>
      </c>
      <c r="F23" s="42">
        <v>1959.59523809523</v>
      </c>
      <c r="G23" s="46" t="s">
        <v>168</v>
      </c>
      <c r="H23" s="42">
        <v>110.776507936507</v>
      </c>
      <c r="I23" s="42">
        <v>896.25</v>
      </c>
      <c r="J23" s="48">
        <v>8.798755125000001</v>
      </c>
      <c r="K23" s="42">
        <v>4199.0</v>
      </c>
      <c r="L23" s="48">
        <v>41.2228427</v>
      </c>
      <c r="M23" s="50">
        <v>0.009817300000000001</v>
      </c>
      <c r="N23" s="52">
        <v>19.237934330952303</v>
      </c>
      <c r="O23" s="54">
        <v>1.0875262113650703</v>
      </c>
      <c r="P23" s="56">
        <v>43364.0</v>
      </c>
      <c r="Q23" s="54">
        <v>18.617251857236845</v>
      </c>
      <c r="R23" s="54">
        <v>1.5881242504467317</v>
      </c>
      <c r="S23" s="54">
        <v>0.6206824737155365</v>
      </c>
      <c r="T23" s="46">
        <v>15.0</v>
      </c>
    </row>
    <row r="24">
      <c r="A24" s="35">
        <v>22.0</v>
      </c>
      <c r="B24" s="58" t="s">
        <v>11</v>
      </c>
      <c r="C24" s="58" t="s">
        <v>14</v>
      </c>
      <c r="D24" s="59" t="s">
        <v>15</v>
      </c>
      <c r="E24" s="61">
        <v>10.0</v>
      </c>
      <c r="F24" s="63">
        <v>1239.9</v>
      </c>
      <c r="G24" s="65" t="s">
        <v>169</v>
      </c>
      <c r="H24" s="63">
        <v>472.548611111111</v>
      </c>
      <c r="I24" s="63">
        <v>104.0</v>
      </c>
      <c r="J24" s="67">
        <v>1.6803800000000002</v>
      </c>
      <c r="K24" s="63">
        <v>3166.66666666666</v>
      </c>
      <c r="L24" s="67">
        <v>51.165416666666566</v>
      </c>
      <c r="M24" s="69">
        <v>0.0161575</v>
      </c>
      <c r="N24" s="71">
        <v>20.033684250000004</v>
      </c>
      <c r="O24" s="73">
        <v>7.635204184027776</v>
      </c>
      <c r="P24" s="75">
        <v>43363.0</v>
      </c>
      <c r="Q24" s="73">
        <v>44.54533375</v>
      </c>
      <c r="R24" s="73">
        <v>11.535810416666665</v>
      </c>
      <c r="S24" s="73">
        <v>-24.511649499999994</v>
      </c>
      <c r="T24" s="65">
        <v>73.0</v>
      </c>
    </row>
    <row r="25">
      <c r="A25" s="35">
        <v>23.0</v>
      </c>
      <c r="B25" s="37" t="s">
        <v>170</v>
      </c>
      <c r="C25" s="37" t="s">
        <v>171</v>
      </c>
      <c r="D25" s="39" t="s">
        <v>74</v>
      </c>
      <c r="E25" s="40">
        <v>33.0</v>
      </c>
      <c r="F25" s="42">
        <v>172981.419191919</v>
      </c>
      <c r="G25" s="46" t="s">
        <v>172</v>
      </c>
      <c r="H25" s="42">
        <v>37090.1452448254</v>
      </c>
      <c r="I25" s="42">
        <v>30000.0</v>
      </c>
      <c r="J25" s="48">
        <v>3.6870000000000003</v>
      </c>
      <c r="K25" s="42">
        <v>634356.666666666</v>
      </c>
      <c r="L25" s="48">
        <v>77.96243433333326</v>
      </c>
      <c r="M25" s="50">
        <v>1.229E-4</v>
      </c>
      <c r="N25" s="52">
        <v>21.259416418686847</v>
      </c>
      <c r="O25" s="54">
        <v>4.558378850589042</v>
      </c>
      <c r="P25" s="56">
        <v>43357.0</v>
      </c>
      <c r="Q25" s="54">
        <v>26.066743299333332</v>
      </c>
      <c r="R25" s="54">
        <v>8.56053991668818</v>
      </c>
      <c r="S25" s="54">
        <v>-4.807326880646464</v>
      </c>
      <c r="T25" s="46">
        <v>27.0</v>
      </c>
    </row>
    <row r="26">
      <c r="A26" s="35">
        <v>24.0</v>
      </c>
      <c r="B26" s="58" t="s">
        <v>173</v>
      </c>
      <c r="C26" s="58" t="s">
        <v>174</v>
      </c>
      <c r="D26" s="59" t="s">
        <v>134</v>
      </c>
      <c r="E26" s="61">
        <v>32.0</v>
      </c>
      <c r="F26" s="63">
        <v>18.6109374999999</v>
      </c>
      <c r="G26" s="65" t="s">
        <v>151</v>
      </c>
      <c r="H26" s="63">
        <v>0.761046552579365</v>
      </c>
      <c r="I26" s="63">
        <v>7.25</v>
      </c>
      <c r="J26" s="67">
        <v>8.42038925</v>
      </c>
      <c r="K26" s="63">
        <v>44.315</v>
      </c>
      <c r="L26" s="67">
        <v>51.468903395</v>
      </c>
      <c r="M26" s="69">
        <v>1.161433</v>
      </c>
      <c r="N26" s="71">
        <v>21.615356973437382</v>
      </c>
      <c r="O26" s="73">
        <v>0.8839045807019096</v>
      </c>
      <c r="P26" s="75">
        <v>43357.0</v>
      </c>
      <c r="Q26" s="73">
        <v>21.702204600499996</v>
      </c>
      <c r="R26" s="73">
        <v>0.7302877416412584</v>
      </c>
      <c r="S26" s="73">
        <v>-0.08684762706250382</v>
      </c>
      <c r="T26" s="65">
        <v>22.0</v>
      </c>
    </row>
    <row r="27">
      <c r="A27" s="35">
        <v>25.0</v>
      </c>
      <c r="B27" s="37" t="s">
        <v>175</v>
      </c>
      <c r="C27" s="37" t="s">
        <v>176</v>
      </c>
      <c r="D27" s="39" t="s">
        <v>48</v>
      </c>
      <c r="E27" s="40">
        <v>5.0</v>
      </c>
      <c r="F27" s="42">
        <v>5550.0</v>
      </c>
      <c r="G27" s="46" t="s">
        <v>177</v>
      </c>
      <c r="H27" s="42">
        <v>5067.1875</v>
      </c>
      <c r="I27" s="42">
        <v>2250.0</v>
      </c>
      <c r="J27" s="48">
        <v>8.9892</v>
      </c>
      <c r="K27" s="42">
        <v>11250.0</v>
      </c>
      <c r="L27" s="48">
        <v>44.946</v>
      </c>
      <c r="M27" s="50">
        <v>0.0039952</v>
      </c>
      <c r="N27" s="52">
        <v>22.17336</v>
      </c>
      <c r="O27" s="54">
        <v>20.2444275</v>
      </c>
      <c r="P27" s="56">
        <v>43336.0</v>
      </c>
      <c r="Q27" s="54">
        <v>22.66822</v>
      </c>
      <c r="R27" s="54">
        <v>21.0002459375</v>
      </c>
      <c r="S27" s="54">
        <v>-0.49486000000000274</v>
      </c>
      <c r="T27" s="46">
        <v>24.0</v>
      </c>
    </row>
    <row r="28">
      <c r="A28" s="35">
        <v>26.0</v>
      </c>
      <c r="B28" s="58" t="s">
        <v>178</v>
      </c>
      <c r="C28" s="58" t="s">
        <v>179</v>
      </c>
      <c r="D28" s="58" t="s">
        <v>51</v>
      </c>
      <c r="E28" s="61">
        <v>5.0</v>
      </c>
      <c r="F28" s="63">
        <v>42.4873333333333</v>
      </c>
      <c r="G28" s="65" t="s">
        <v>180</v>
      </c>
      <c r="H28" s="63">
        <v>5.50486666666666</v>
      </c>
      <c r="I28" s="63">
        <v>37.9</v>
      </c>
      <c r="J28" s="67">
        <v>21.2135775</v>
      </c>
      <c r="K28" s="63">
        <v>53.49</v>
      </c>
      <c r="L28" s="67">
        <v>29.93969025</v>
      </c>
      <c r="M28" s="69">
        <v>0.559725</v>
      </c>
      <c r="N28" s="71">
        <v>23.781222649999982</v>
      </c>
      <c r="O28" s="73">
        <v>3.0812114949999967</v>
      </c>
      <c r="P28" s="75">
        <v>43341.0</v>
      </c>
      <c r="Q28" s="73">
        <v>20.157215766666667</v>
      </c>
      <c r="R28" s="73">
        <v>0.5246237349999999</v>
      </c>
      <c r="S28" s="73">
        <v>3.6240068833333368</v>
      </c>
      <c r="T28" s="65">
        <v>20.0</v>
      </c>
    </row>
    <row r="29">
      <c r="A29" s="35">
        <v>27.0</v>
      </c>
      <c r="B29" s="37" t="s">
        <v>181</v>
      </c>
      <c r="C29" s="37" t="s">
        <v>182</v>
      </c>
      <c r="D29" s="39" t="s">
        <v>57</v>
      </c>
      <c r="E29" s="40">
        <v>38.0</v>
      </c>
      <c r="F29" s="42">
        <v>68.0649122807017</v>
      </c>
      <c r="G29" s="46" t="s">
        <v>183</v>
      </c>
      <c r="H29" s="42">
        <v>4.26547660818713</v>
      </c>
      <c r="I29" s="42">
        <v>12.5</v>
      </c>
      <c r="J29" s="48">
        <v>4.4584375</v>
      </c>
      <c r="K29" s="42">
        <v>227.5</v>
      </c>
      <c r="L29" s="48">
        <v>81.14356249999999</v>
      </c>
      <c r="M29" s="50">
        <v>0.35667499999999996</v>
      </c>
      <c r="N29" s="52">
        <v>24.27705258771928</v>
      </c>
      <c r="O29" s="54">
        <v>1.5213888692251443</v>
      </c>
      <c r="P29" s="56">
        <v>43355.0</v>
      </c>
      <c r="Q29" s="54">
        <v>18.339323040000004</v>
      </c>
      <c r="R29" s="54">
        <v>1.0895373861249997</v>
      </c>
      <c r="S29" s="54">
        <v>5.9377295477192895</v>
      </c>
      <c r="T29" s="46">
        <v>12.0</v>
      </c>
    </row>
    <row r="30">
      <c r="A30" s="35">
        <v>28.0</v>
      </c>
      <c r="B30" s="58" t="s">
        <v>184</v>
      </c>
      <c r="C30" s="58" t="s">
        <v>185</v>
      </c>
      <c r="D30" s="59" t="s">
        <v>68</v>
      </c>
      <c r="E30" s="61">
        <v>33.0</v>
      </c>
      <c r="F30" s="63">
        <v>3083.82575757575</v>
      </c>
      <c r="G30" s="65" t="s">
        <v>186</v>
      </c>
      <c r="H30" s="63">
        <v>375.11855324074</v>
      </c>
      <c r="I30" s="63">
        <v>865.666666666666</v>
      </c>
      <c r="J30" s="67">
        <v>6.981341966666662</v>
      </c>
      <c r="K30" s="63">
        <v>7015.58333333333</v>
      </c>
      <c r="L30" s="67">
        <v>56.578574908333316</v>
      </c>
      <c r="M30" s="69">
        <v>0.008064700000000001</v>
      </c>
      <c r="N30" s="71">
        <v>24.870129587121152</v>
      </c>
      <c r="O30" s="73">
        <v>3.0252185963205966</v>
      </c>
      <c r="P30" s="75">
        <v>43341.0</v>
      </c>
      <c r="Q30" s="73">
        <v>33.462064302023805</v>
      </c>
      <c r="R30" s="73">
        <v>3.3611981842092904</v>
      </c>
      <c r="S30" s="73">
        <v>-8.591934714902578</v>
      </c>
      <c r="T30" s="65">
        <v>44.0</v>
      </c>
    </row>
    <row r="31">
      <c r="A31" s="35">
        <v>29.0</v>
      </c>
      <c r="B31" s="37" t="s">
        <v>187</v>
      </c>
      <c r="C31" s="37" t="s">
        <v>188</v>
      </c>
      <c r="D31" s="39" t="s">
        <v>68</v>
      </c>
      <c r="E31" s="40">
        <v>19.0</v>
      </c>
      <c r="F31" s="42">
        <v>827.070175438596</v>
      </c>
      <c r="G31" s="46" t="s">
        <v>189</v>
      </c>
      <c r="H31" s="42">
        <v>10.6589285714285</v>
      </c>
      <c r="I31" s="42">
        <v>450.0</v>
      </c>
      <c r="J31" s="48">
        <v>13.916025</v>
      </c>
      <c r="K31" s="42">
        <v>1300.0</v>
      </c>
      <c r="L31" s="48">
        <v>40.20185</v>
      </c>
      <c r="M31" s="50">
        <v>0.0309245</v>
      </c>
      <c r="N31" s="52">
        <v>25.576731640350864</v>
      </c>
      <c r="O31" s="54">
        <v>0.3296220366071407</v>
      </c>
      <c r="P31" s="56">
        <v>43363.0</v>
      </c>
      <c r="Q31" s="54">
        <v>26.20310676789473</v>
      </c>
      <c r="R31" s="54">
        <v>0.4248378778677192</v>
      </c>
      <c r="S31" s="54">
        <v>-0.6263751275438558</v>
      </c>
      <c r="T31" s="46">
        <v>28.0</v>
      </c>
    </row>
    <row r="32">
      <c r="A32" s="35">
        <v>30.0</v>
      </c>
      <c r="B32" s="58" t="s">
        <v>190</v>
      </c>
      <c r="C32" s="58" t="s">
        <v>191</v>
      </c>
      <c r="D32" s="59" t="s">
        <v>134</v>
      </c>
      <c r="E32" s="61">
        <v>16.0</v>
      </c>
      <c r="F32" s="63">
        <v>573.5</v>
      </c>
      <c r="G32" s="65" t="s">
        <v>192</v>
      </c>
      <c r="H32" s="63">
        <v>12.6117291666666</v>
      </c>
      <c r="I32" s="63">
        <v>399.0</v>
      </c>
      <c r="J32" s="67">
        <v>18.04898844</v>
      </c>
      <c r="K32" s="63">
        <v>937.25</v>
      </c>
      <c r="L32" s="67">
        <v>42.39702861</v>
      </c>
      <c r="M32" s="69">
        <v>0.04523556</v>
      </c>
      <c r="N32" s="71">
        <v>25.94259366</v>
      </c>
      <c r="O32" s="73">
        <v>0.5704986314224969</v>
      </c>
      <c r="P32" s="75">
        <v>43360.0</v>
      </c>
      <c r="Q32" s="73">
        <v>28.479671833333335</v>
      </c>
      <c r="R32" s="73">
        <v>0.8059729983671875</v>
      </c>
      <c r="S32" s="73">
        <v>-2.5370781733333345</v>
      </c>
      <c r="T32" s="65">
        <v>34.0</v>
      </c>
    </row>
    <row r="33">
      <c r="A33" s="35">
        <v>31.0</v>
      </c>
      <c r="B33" s="37" t="s">
        <v>193</v>
      </c>
      <c r="C33" s="37" t="s">
        <v>194</v>
      </c>
      <c r="D33" s="39" t="s">
        <v>68</v>
      </c>
      <c r="E33" s="40">
        <v>41.0</v>
      </c>
      <c r="F33" s="42">
        <v>805.056910569106</v>
      </c>
      <c r="G33" s="46" t="s">
        <v>195</v>
      </c>
      <c r="H33" s="42">
        <v>28.1199653503677</v>
      </c>
      <c r="I33" s="42">
        <v>109.0</v>
      </c>
      <c r="J33" s="48">
        <v>3.5735650000000003</v>
      </c>
      <c r="K33" s="42">
        <v>2199.0</v>
      </c>
      <c r="L33" s="48">
        <v>72.094215</v>
      </c>
      <c r="M33" s="50">
        <v>0.032785</v>
      </c>
      <c r="N33" s="52">
        <v>26.393790813008142</v>
      </c>
      <c r="O33" s="54">
        <v>0.9219130640118051</v>
      </c>
      <c r="P33" s="56">
        <v>43357.0</v>
      </c>
      <c r="Q33" s="54">
        <v>26.961975241666675</v>
      </c>
      <c r="R33" s="54">
        <v>0.8358399822840279</v>
      </c>
      <c r="S33" s="54">
        <v>-0.5681844286585331</v>
      </c>
      <c r="T33" s="46">
        <v>31.0</v>
      </c>
    </row>
    <row r="34">
      <c r="A34" s="35">
        <v>32.0</v>
      </c>
      <c r="B34" s="58" t="s">
        <v>198</v>
      </c>
      <c r="C34" s="58" t="s">
        <v>199</v>
      </c>
      <c r="D34" s="59" t="s">
        <v>134</v>
      </c>
      <c r="E34" s="61">
        <v>23.0</v>
      </c>
      <c r="F34" s="63">
        <v>171.214492753623</v>
      </c>
      <c r="G34" s="65" t="s">
        <v>200</v>
      </c>
      <c r="H34" s="63">
        <v>6.55366856452726</v>
      </c>
      <c r="I34" s="63">
        <v>114.9</v>
      </c>
      <c r="J34" s="67">
        <v>17.947954499999998</v>
      </c>
      <c r="K34" s="63">
        <v>260.0</v>
      </c>
      <c r="L34" s="67">
        <v>40.613299999999995</v>
      </c>
      <c r="M34" s="69">
        <v>0.15620499999999998</v>
      </c>
      <c r="N34" s="71">
        <v>26.74455984057968</v>
      </c>
      <c r="O34" s="73">
        <v>1.0237157981219804</v>
      </c>
      <c r="P34" s="75">
        <v>43346.0</v>
      </c>
      <c r="Q34" s="73">
        <v>25.528820062599998</v>
      </c>
      <c r="R34" s="73">
        <v>1.356887767418238</v>
      </c>
      <c r="S34" s="73">
        <v>-1.8200704394115874</v>
      </c>
      <c r="T34" s="65">
        <v>26.0</v>
      </c>
    </row>
    <row r="35">
      <c r="A35" s="35">
        <v>33.0</v>
      </c>
      <c r="B35" s="37" t="s">
        <v>202</v>
      </c>
      <c r="C35" s="37" t="s">
        <v>203</v>
      </c>
      <c r="D35" s="39" t="s">
        <v>150</v>
      </c>
      <c r="E35" s="40">
        <v>5.0</v>
      </c>
      <c r="F35" s="42">
        <v>23.792</v>
      </c>
      <c r="G35" s="46" t="s">
        <v>151</v>
      </c>
      <c r="H35" s="42">
        <v>0.432609333333333</v>
      </c>
      <c r="I35" s="42">
        <v>14.99</v>
      </c>
      <c r="J35" s="48">
        <v>17.40988067</v>
      </c>
      <c r="K35" s="42">
        <v>32.99</v>
      </c>
      <c r="L35" s="48">
        <v>38.31567467</v>
      </c>
      <c r="M35" s="50">
        <v>1.161433</v>
      </c>
      <c r="N35" s="52">
        <v>27.632813936</v>
      </c>
      <c r="O35" s="54">
        <v>0.5024467558413329</v>
      </c>
      <c r="P35" s="56">
        <v>43362.0</v>
      </c>
      <c r="Q35" s="54">
        <v>26.926920512</v>
      </c>
      <c r="R35" s="54">
        <v>0.5088500818023333</v>
      </c>
      <c r="S35" s="54">
        <v>0.7058934240000028</v>
      </c>
      <c r="T35" s="46">
        <v>30.0</v>
      </c>
    </row>
    <row r="36">
      <c r="A36" s="35">
        <v>34.0</v>
      </c>
      <c r="B36" s="58" t="s">
        <v>204</v>
      </c>
      <c r="C36" s="58" t="s">
        <v>205</v>
      </c>
      <c r="D36" s="59" t="s">
        <v>68</v>
      </c>
      <c r="E36" s="61">
        <v>34.0</v>
      </c>
      <c r="F36" s="63">
        <v>2048.50405297894</v>
      </c>
      <c r="G36" s="65" t="s">
        <v>206</v>
      </c>
      <c r="H36" s="63">
        <v>43.6085818066622</v>
      </c>
      <c r="I36" s="63">
        <v>421.25</v>
      </c>
      <c r="J36" s="67">
        <v>5.804614375</v>
      </c>
      <c r="K36" s="63">
        <v>17040.6666666666</v>
      </c>
      <c r="L36" s="67">
        <v>234.8118663333324</v>
      </c>
      <c r="M36" s="69">
        <v>0.0137795</v>
      </c>
      <c r="N36" s="71">
        <v>28.2273615980233</v>
      </c>
      <c r="O36" s="73">
        <v>0.6009044530049018</v>
      </c>
      <c r="P36" s="75">
        <v>43346.0</v>
      </c>
      <c r="Q36" s="73">
        <v>34.94576238603604</v>
      </c>
      <c r="R36" s="73">
        <v>1.180864859659438</v>
      </c>
      <c r="S36" s="73">
        <v>-6.71840078801268</v>
      </c>
      <c r="T36" s="65">
        <v>48.0</v>
      </c>
    </row>
    <row r="37">
      <c r="A37" s="35">
        <v>35.0</v>
      </c>
      <c r="B37" s="37" t="s">
        <v>207</v>
      </c>
      <c r="C37" s="37" t="s">
        <v>208</v>
      </c>
      <c r="D37" s="39" t="s">
        <v>74</v>
      </c>
      <c r="E37" s="40">
        <v>16.0</v>
      </c>
      <c r="F37" s="42">
        <v>276.630625</v>
      </c>
      <c r="G37" s="46" t="s">
        <v>209</v>
      </c>
      <c r="H37" s="42">
        <v>328.966977756076</v>
      </c>
      <c r="I37" s="42">
        <v>30.98</v>
      </c>
      <c r="J37" s="48">
        <v>3.2659116</v>
      </c>
      <c r="K37" s="42">
        <v>702.5</v>
      </c>
      <c r="L37" s="48">
        <v>74.05755</v>
      </c>
      <c r="M37" s="50">
        <v>0.10542</v>
      </c>
      <c r="N37" s="52">
        <v>29.1624004875</v>
      </c>
      <c r="O37" s="54">
        <v>34.67969879504553</v>
      </c>
      <c r="P37" s="56">
        <v>43362.0</v>
      </c>
      <c r="Q37" s="54">
        <v>18.10752236666666</v>
      </c>
      <c r="R37" s="54">
        <v>23.591851087553323</v>
      </c>
      <c r="S37" s="54">
        <v>11.05487812083334</v>
      </c>
      <c r="T37" s="46">
        <v>11.0</v>
      </c>
    </row>
    <row r="38">
      <c r="A38" s="35">
        <v>36.0</v>
      </c>
      <c r="B38" s="58" t="s">
        <v>210</v>
      </c>
      <c r="C38" s="58" t="s">
        <v>211</v>
      </c>
      <c r="D38" s="59" t="s">
        <v>212</v>
      </c>
      <c r="E38" s="61">
        <v>20.0</v>
      </c>
      <c r="F38" s="63">
        <v>25.3803333333333</v>
      </c>
      <c r="G38" s="65" t="s">
        <v>151</v>
      </c>
      <c r="H38" s="63">
        <v>3.02910271825396</v>
      </c>
      <c r="I38" s="63">
        <v>4.36</v>
      </c>
      <c r="J38" s="67">
        <v>5.06384788</v>
      </c>
      <c r="K38" s="63">
        <v>50.5</v>
      </c>
      <c r="L38" s="67">
        <v>58.6523665</v>
      </c>
      <c r="M38" s="69">
        <v>1.161433</v>
      </c>
      <c r="N38" s="71">
        <v>29.477556684333294</v>
      </c>
      <c r="O38" s="73">
        <v>3.518099857369851</v>
      </c>
      <c r="P38" s="75">
        <v>43341.0</v>
      </c>
      <c r="Q38" s="73">
        <v>28.48451324260868</v>
      </c>
      <c r="R38" s="73">
        <v>3.1291646018619566</v>
      </c>
      <c r="S38" s="73">
        <v>0.9930434417246481</v>
      </c>
      <c r="T38" s="65">
        <v>35.0</v>
      </c>
    </row>
    <row r="39">
      <c r="A39" s="35">
        <v>37.0</v>
      </c>
      <c r="B39" s="37" t="s">
        <v>213</v>
      </c>
      <c r="C39" s="37" t="s">
        <v>214</v>
      </c>
      <c r="D39" s="39" t="s">
        <v>134</v>
      </c>
      <c r="E39" s="40">
        <v>18.0</v>
      </c>
      <c r="F39" s="42">
        <v>1562.85648148148</v>
      </c>
      <c r="G39" s="46" t="s">
        <v>215</v>
      </c>
      <c r="H39" s="42">
        <v>46.1653148148148</v>
      </c>
      <c r="I39" s="42">
        <v>395.0</v>
      </c>
      <c r="J39" s="48">
        <v>7.45564475</v>
      </c>
      <c r="K39" s="42">
        <v>4365.66666666666</v>
      </c>
      <c r="L39" s="48">
        <v>82.40217661666654</v>
      </c>
      <c r="M39" s="50">
        <v>0.01887505</v>
      </c>
      <c r="N39" s="52">
        <v>29.49899423078701</v>
      </c>
      <c r="O39" s="54">
        <v>0.8713726253953701</v>
      </c>
      <c r="P39" s="56">
        <v>43357.0</v>
      </c>
      <c r="Q39" s="54">
        <v>34.854289681372556</v>
      </c>
      <c r="R39" s="54">
        <v>1.0885372870669936</v>
      </c>
      <c r="S39" s="54">
        <v>-5.3552954505855155</v>
      </c>
      <c r="T39" s="46">
        <v>47.0</v>
      </c>
    </row>
    <row r="40">
      <c r="A40" s="35">
        <v>38.0</v>
      </c>
      <c r="B40" s="58" t="s">
        <v>216</v>
      </c>
      <c r="C40" s="58" t="s">
        <v>217</v>
      </c>
      <c r="D40" s="58" t="s">
        <v>51</v>
      </c>
      <c r="E40" s="61">
        <v>18.0</v>
      </c>
      <c r="F40" s="63">
        <v>1489.12962962962</v>
      </c>
      <c r="G40" s="65" t="s">
        <v>218</v>
      </c>
      <c r="H40" s="63">
        <v>776.332912808642</v>
      </c>
      <c r="I40" s="63">
        <v>750.0</v>
      </c>
      <c r="J40" s="67">
        <v>14.938747500000002</v>
      </c>
      <c r="K40" s="63">
        <v>2895.0</v>
      </c>
      <c r="L40" s="67">
        <v>57.663565350000006</v>
      </c>
      <c r="M40" s="69">
        <v>0.01991833</v>
      </c>
      <c r="N40" s="71">
        <v>29.660975375740552</v>
      </c>
      <c r="O40" s="73">
        <v>15.46325514718376</v>
      </c>
      <c r="P40" s="75">
        <v>43341.0</v>
      </c>
      <c r="Q40" s="73">
        <v>32.11928527955556</v>
      </c>
      <c r="R40" s="73">
        <v>16.411901067660647</v>
      </c>
      <c r="S40" s="73">
        <v>-2.458309903814815</v>
      </c>
      <c r="T40" s="65">
        <v>42.0</v>
      </c>
    </row>
    <row r="41">
      <c r="A41" s="35">
        <v>39.0</v>
      </c>
      <c r="B41" s="37" t="s">
        <v>219</v>
      </c>
      <c r="C41" s="37" t="s">
        <v>220</v>
      </c>
      <c r="D41" s="39" t="s">
        <v>134</v>
      </c>
      <c r="E41" s="40">
        <v>17.0</v>
      </c>
      <c r="F41" s="42">
        <v>50.9847058823529</v>
      </c>
      <c r="G41" s="46" t="s">
        <v>221</v>
      </c>
      <c r="H41" s="42">
        <v>0.325453333333333</v>
      </c>
      <c r="I41" s="42">
        <v>12.0</v>
      </c>
      <c r="J41" s="48">
        <v>7.124621999999999</v>
      </c>
      <c r="K41" s="42">
        <v>151.8</v>
      </c>
      <c r="L41" s="48">
        <v>90.1264683</v>
      </c>
      <c r="M41" s="50">
        <v>0.5937184999999999</v>
      </c>
      <c r="N41" s="52">
        <v>30.270563099411735</v>
      </c>
      <c r="O41" s="54">
        <v>0.19322766488666643</v>
      </c>
      <c r="P41" s="56">
        <v>43349.0</v>
      </c>
      <c r="Q41" s="54">
        <v>28.03397918588235</v>
      </c>
      <c r="R41" s="54">
        <v>3.588275187993725</v>
      </c>
      <c r="S41" s="54">
        <v>2.236583913529408</v>
      </c>
      <c r="T41" s="46">
        <v>32.0</v>
      </c>
    </row>
    <row r="42">
      <c r="A42" s="35">
        <v>40.0</v>
      </c>
      <c r="B42" s="58" t="s">
        <v>222</v>
      </c>
      <c r="C42" s="58" t="s">
        <v>223</v>
      </c>
      <c r="D42" s="59" t="s">
        <v>212</v>
      </c>
      <c r="E42" s="61">
        <v>16.0</v>
      </c>
      <c r="F42" s="63">
        <v>26.8076041666666</v>
      </c>
      <c r="G42" s="65" t="s">
        <v>151</v>
      </c>
      <c r="H42" s="63">
        <v>0.46376844041149</v>
      </c>
      <c r="I42" s="63">
        <v>9.08333333333333</v>
      </c>
      <c r="J42" s="67">
        <v>10.54968308333333</v>
      </c>
      <c r="K42" s="63">
        <v>46.5</v>
      </c>
      <c r="L42" s="67">
        <v>54.0066345</v>
      </c>
      <c r="M42" s="69">
        <v>1.161433</v>
      </c>
      <c r="N42" s="71">
        <v>31.135236130104087</v>
      </c>
      <c r="O42" s="73">
        <v>0.5386359710524381</v>
      </c>
      <c r="P42" s="75">
        <v>43360.0</v>
      </c>
      <c r="Q42" s="73">
        <v>35.84218444096153</v>
      </c>
      <c r="R42" s="73">
        <v>1.1618712965589248</v>
      </c>
      <c r="S42" s="73">
        <v>-4.70694831085736</v>
      </c>
      <c r="T42" s="65">
        <v>52.0</v>
      </c>
    </row>
    <row r="43">
      <c r="A43" s="35">
        <v>41.0</v>
      </c>
      <c r="B43" s="37" t="s">
        <v>224</v>
      </c>
      <c r="C43" s="37" t="s">
        <v>225</v>
      </c>
      <c r="D43" s="39" t="s">
        <v>134</v>
      </c>
      <c r="E43" s="40">
        <v>13.0</v>
      </c>
      <c r="F43" s="42">
        <v>27.306923076923</v>
      </c>
      <c r="G43" s="46" t="s">
        <v>151</v>
      </c>
      <c r="H43" s="42">
        <v>1.73353846153846</v>
      </c>
      <c r="I43" s="42">
        <v>12.99</v>
      </c>
      <c r="J43" s="48">
        <v>15.08701467</v>
      </c>
      <c r="K43" s="42">
        <v>43.0</v>
      </c>
      <c r="L43" s="48">
        <v>49.941618999999996</v>
      </c>
      <c r="M43" s="50">
        <v>1.161433</v>
      </c>
      <c r="N43" s="52">
        <v>31.71516158999991</v>
      </c>
      <c r="O43" s="54">
        <v>2.013388775999998</v>
      </c>
      <c r="P43" s="56">
        <v>43357.0</v>
      </c>
      <c r="Q43" s="54">
        <v>30.374341184117643</v>
      </c>
      <c r="R43" s="54">
        <v>2.1831949054117645</v>
      </c>
      <c r="S43" s="54">
        <v>1.3408204058823543</v>
      </c>
      <c r="T43" s="46">
        <v>38.0</v>
      </c>
    </row>
    <row r="44">
      <c r="A44" s="35">
        <v>42.0</v>
      </c>
      <c r="B44" s="58" t="s">
        <v>226</v>
      </c>
      <c r="C44" s="58" t="s">
        <v>227</v>
      </c>
      <c r="D44" s="59" t="s">
        <v>48</v>
      </c>
      <c r="E44" s="61">
        <v>16.0</v>
      </c>
      <c r="F44" s="63">
        <v>115.25</v>
      </c>
      <c r="G44" s="65" t="s">
        <v>126</v>
      </c>
      <c r="H44" s="63">
        <v>6.38359375</v>
      </c>
      <c r="I44" s="63">
        <v>28.0</v>
      </c>
      <c r="J44" s="67">
        <v>7.723939999999999</v>
      </c>
      <c r="K44" s="63">
        <v>300.0</v>
      </c>
      <c r="L44" s="67">
        <v>82.75649999999999</v>
      </c>
      <c r="M44" s="69">
        <v>0.27585499999999996</v>
      </c>
      <c r="N44" s="71">
        <v>31.792288749999997</v>
      </c>
      <c r="O44" s="73">
        <v>1.7609462539062497</v>
      </c>
      <c r="P44" s="75">
        <v>43363.0</v>
      </c>
      <c r="Q44" s="73">
        <v>35.892401146666664</v>
      </c>
      <c r="R44" s="73">
        <v>2.214720144583333</v>
      </c>
      <c r="S44" s="73">
        <v>-4.100112396666667</v>
      </c>
      <c r="T44" s="65">
        <v>53.0</v>
      </c>
    </row>
    <row r="45">
      <c r="A45" s="35">
        <v>43.0</v>
      </c>
      <c r="B45" s="37" t="s">
        <v>228</v>
      </c>
      <c r="C45" s="37" t="s">
        <v>229</v>
      </c>
      <c r="D45" s="37" t="s">
        <v>68</v>
      </c>
      <c r="E45" s="40">
        <v>18.0</v>
      </c>
      <c r="F45" s="42">
        <v>35795.6330092592</v>
      </c>
      <c r="G45" s="46" t="s">
        <v>230</v>
      </c>
      <c r="H45" s="42">
        <v>236.190538354552</v>
      </c>
      <c r="I45" s="42">
        <v>16500.0</v>
      </c>
      <c r="J45" s="48">
        <v>14.8836369</v>
      </c>
      <c r="K45" s="42">
        <v>52066.6666666666</v>
      </c>
      <c r="L45" s="48">
        <v>46.96614310666661</v>
      </c>
      <c r="M45" s="50">
        <v>9.020386000000001E-4</v>
      </c>
      <c r="N45" s="52">
        <v>32.28904268578596</v>
      </c>
      <c r="O45" s="54">
        <v>0.21305298255058638</v>
      </c>
      <c r="P45" s="56">
        <v>43336.0</v>
      </c>
      <c r="Q45" s="54">
        <v>28.252100235294115</v>
      </c>
      <c r="R45" s="54">
        <v>0.20101841862745098</v>
      </c>
      <c r="S45" s="54">
        <v>4.0369424504919</v>
      </c>
      <c r="T45" s="46">
        <v>33.0</v>
      </c>
    </row>
    <row r="46">
      <c r="A46" s="35">
        <v>44.0</v>
      </c>
      <c r="B46" s="58" t="s">
        <v>231</v>
      </c>
      <c r="C46" s="58" t="s">
        <v>232</v>
      </c>
      <c r="D46" s="59" t="s">
        <v>134</v>
      </c>
      <c r="E46" s="61">
        <v>21.0</v>
      </c>
      <c r="F46" s="63">
        <v>3606.63492063492</v>
      </c>
      <c r="G46" s="65" t="s">
        <v>233</v>
      </c>
      <c r="H46" s="63">
        <v>147.327724867724</v>
      </c>
      <c r="I46" s="63">
        <v>1590.0</v>
      </c>
      <c r="J46" s="67">
        <v>14.623379460000002</v>
      </c>
      <c r="K46" s="63">
        <v>12440.6666666666</v>
      </c>
      <c r="L46" s="67">
        <v>114.41798075599941</v>
      </c>
      <c r="M46" s="69">
        <v>0.009197094000000001</v>
      </c>
      <c r="N46" s="71">
        <v>33.170560388761906</v>
      </c>
      <c r="O46" s="73">
        <v>1.3549869344145953</v>
      </c>
      <c r="P46" s="75">
        <v>43349.0</v>
      </c>
      <c r="Q46" s="73">
        <v>34.38607829600001</v>
      </c>
      <c r="R46" s="73">
        <v>2.480849367793333</v>
      </c>
      <c r="S46" s="73">
        <v>-1.2155179072380946</v>
      </c>
      <c r="T46" s="65">
        <v>46.0</v>
      </c>
    </row>
    <row r="47">
      <c r="A47" s="35">
        <v>45.0</v>
      </c>
      <c r="B47" s="37" t="s">
        <v>234</v>
      </c>
      <c r="C47" s="37" t="s">
        <v>235</v>
      </c>
      <c r="D47" s="37" t="s">
        <v>236</v>
      </c>
      <c r="E47" s="40">
        <v>28.0</v>
      </c>
      <c r="F47" s="42">
        <v>626.166666666666</v>
      </c>
      <c r="G47" s="46" t="s">
        <v>237</v>
      </c>
      <c r="H47" s="42">
        <v>30.3308115079365</v>
      </c>
      <c r="I47" s="42">
        <v>216.666666666666</v>
      </c>
      <c r="J47" s="48">
        <v>11.530159333333298</v>
      </c>
      <c r="K47" s="42">
        <v>1549.0</v>
      </c>
      <c r="L47" s="48">
        <v>82.43176988</v>
      </c>
      <c r="M47" s="50">
        <v>0.05321612</v>
      </c>
      <c r="N47" s="52">
        <v>33.32216047333329</v>
      </c>
      <c r="O47" s="54">
        <v>1.6140881049037297</v>
      </c>
      <c r="P47" s="56">
        <v>43356.0</v>
      </c>
      <c r="Q47" s="54">
        <v>26.892</v>
      </c>
      <c r="R47" s="54">
        <v>2.130276375000001</v>
      </c>
      <c r="S47" s="54">
        <v>6.430160473333341</v>
      </c>
      <c r="T47" s="46">
        <v>29.0</v>
      </c>
    </row>
    <row r="48">
      <c r="A48" s="35">
        <v>46.0</v>
      </c>
      <c r="B48" s="58" t="s">
        <v>238</v>
      </c>
      <c r="C48" s="58" t="s">
        <v>239</v>
      </c>
      <c r="D48" s="59" t="s">
        <v>57</v>
      </c>
      <c r="E48" s="61">
        <v>5.0</v>
      </c>
      <c r="F48" s="63">
        <v>3960.0</v>
      </c>
      <c r="G48" s="65" t="s">
        <v>240</v>
      </c>
      <c r="H48" s="63">
        <v>894.0</v>
      </c>
      <c r="I48" s="63">
        <v>1600.0</v>
      </c>
      <c r="J48" s="67">
        <v>13.539243200000001</v>
      </c>
      <c r="K48" s="63">
        <v>7900.0</v>
      </c>
      <c r="L48" s="67">
        <v>66.8500133</v>
      </c>
      <c r="M48" s="69">
        <v>0.008462027</v>
      </c>
      <c r="N48" s="71">
        <v>33.50962692</v>
      </c>
      <c r="O48" s="73">
        <v>7.565052138</v>
      </c>
      <c r="P48" s="75">
        <v>43334.0</v>
      </c>
      <c r="Q48" s="73">
        <v>31.350618</v>
      </c>
      <c r="R48" s="73">
        <v>8.144805825</v>
      </c>
      <c r="S48" s="73">
        <v>2.1590089200000016</v>
      </c>
      <c r="T48" s="65">
        <v>39.0</v>
      </c>
    </row>
    <row r="49">
      <c r="A49" s="35">
        <v>47.0</v>
      </c>
      <c r="B49" s="37" t="s">
        <v>241</v>
      </c>
      <c r="C49" s="37" t="s">
        <v>242</v>
      </c>
      <c r="D49" s="37" t="s">
        <v>134</v>
      </c>
      <c r="E49" s="40">
        <v>12.0</v>
      </c>
      <c r="F49" s="42">
        <v>29.1633333333333</v>
      </c>
      <c r="G49" s="46" t="s">
        <v>151</v>
      </c>
      <c r="H49" s="42">
        <v>1.0056615079365</v>
      </c>
      <c r="I49" s="42">
        <v>17.99</v>
      </c>
      <c r="J49" s="48">
        <v>20.894179669999996</v>
      </c>
      <c r="K49" s="42">
        <v>59.99</v>
      </c>
      <c r="L49" s="48">
        <v>69.67436567</v>
      </c>
      <c r="M49" s="50">
        <v>1.161433</v>
      </c>
      <c r="N49" s="52">
        <v>33.871257723333294</v>
      </c>
      <c r="O49" s="54">
        <v>1.168008462147213</v>
      </c>
      <c r="P49" s="56">
        <v>43360.0</v>
      </c>
      <c r="Q49" s="54">
        <v>31.446995513999997</v>
      </c>
      <c r="R49" s="54">
        <v>1.4051693171249995</v>
      </c>
      <c r="S49" s="54">
        <v>2.424262209333339</v>
      </c>
      <c r="T49" s="46">
        <v>40.0</v>
      </c>
    </row>
    <row r="50">
      <c r="A50" s="35">
        <v>48.0</v>
      </c>
      <c r="B50" s="58" t="s">
        <v>243</v>
      </c>
      <c r="C50" s="58" t="s">
        <v>244</v>
      </c>
      <c r="D50" s="59" t="s">
        <v>40</v>
      </c>
      <c r="E50" s="61">
        <v>6.0</v>
      </c>
      <c r="F50" s="63">
        <v>30.5205555555555</v>
      </c>
      <c r="G50" s="65" t="s">
        <v>151</v>
      </c>
      <c r="H50" s="63">
        <v>0.289812222222222</v>
      </c>
      <c r="I50" s="63">
        <v>15.0</v>
      </c>
      <c r="J50" s="67">
        <v>17.421495</v>
      </c>
      <c r="K50" s="63">
        <v>43.9833333333333</v>
      </c>
      <c r="L50" s="67">
        <v>51.08369478333329</v>
      </c>
      <c r="M50" s="69">
        <v>1.161433</v>
      </c>
      <c r="N50" s="71">
        <v>35.44758040055549</v>
      </c>
      <c r="O50" s="73">
        <v>0.33659747869222195</v>
      </c>
      <c r="P50" s="75">
        <v>43363.0</v>
      </c>
      <c r="Q50" s="73">
        <v>29.648719399999994</v>
      </c>
      <c r="R50" s="73">
        <v>0.4319578439999999</v>
      </c>
      <c r="S50" s="73">
        <v>5.798861000555565</v>
      </c>
      <c r="T50" s="65">
        <v>37.0</v>
      </c>
    </row>
    <row r="51">
      <c r="A51" s="35">
        <v>49.0</v>
      </c>
      <c r="B51" s="37" t="s">
        <v>245</v>
      </c>
      <c r="C51" s="37" t="s">
        <v>246</v>
      </c>
      <c r="D51" s="37" t="s">
        <v>134</v>
      </c>
      <c r="E51" s="40">
        <v>40.0</v>
      </c>
      <c r="F51" s="42">
        <v>59.6214166666666</v>
      </c>
      <c r="G51" s="46" t="s">
        <v>247</v>
      </c>
      <c r="H51" s="42">
        <v>5.78020815328931</v>
      </c>
      <c r="I51" s="42">
        <v>12.9675</v>
      </c>
      <c r="J51" s="48">
        <v>7.715597662499999</v>
      </c>
      <c r="K51" s="42">
        <v>235.56</v>
      </c>
      <c r="L51" s="48">
        <v>140.1570222</v>
      </c>
      <c r="M51" s="50">
        <v>0.5949949999999999</v>
      </c>
      <c r="N51" s="52">
        <v>35.47444480958329</v>
      </c>
      <c r="O51" s="54">
        <v>3.4391949501663728</v>
      </c>
      <c r="P51" s="56">
        <v>43348.0</v>
      </c>
      <c r="Q51" s="54">
        <v>36.32417997456141</v>
      </c>
      <c r="R51" s="54">
        <v>3.486365268815537</v>
      </c>
      <c r="S51" s="54">
        <v>-0.8497351649780853</v>
      </c>
      <c r="T51" s="46">
        <v>54.0</v>
      </c>
    </row>
    <row r="52">
      <c r="A52" s="35">
        <v>50.0</v>
      </c>
      <c r="B52" s="58" t="s">
        <v>89</v>
      </c>
      <c r="C52" s="58" t="s">
        <v>90</v>
      </c>
      <c r="D52" s="59" t="s">
        <v>40</v>
      </c>
      <c r="E52" s="61">
        <v>10.0</v>
      </c>
      <c r="F52" s="63">
        <v>650.0</v>
      </c>
      <c r="G52" s="65" t="s">
        <v>248</v>
      </c>
      <c r="H52" s="63">
        <v>201.71875</v>
      </c>
      <c r="I52" s="63">
        <v>100.0</v>
      </c>
      <c r="J52" s="67">
        <v>5.5164</v>
      </c>
      <c r="K52" s="63">
        <v>1650.0</v>
      </c>
      <c r="L52" s="67">
        <v>91.0206</v>
      </c>
      <c r="M52" s="69">
        <v>0.055164</v>
      </c>
      <c r="N52" s="71">
        <v>35.8566</v>
      </c>
      <c r="O52" s="73">
        <v>11.127613125</v>
      </c>
      <c r="P52" s="75">
        <v>43363.0</v>
      </c>
      <c r="Q52" s="73">
        <v>35.62624</v>
      </c>
      <c r="R52" s="73">
        <v>19.11199333333333</v>
      </c>
      <c r="S52" s="73">
        <v>0.23035999999999746</v>
      </c>
      <c r="T52" s="65">
        <v>50.0</v>
      </c>
    </row>
    <row r="53">
      <c r="A53" s="35">
        <v>51.0</v>
      </c>
      <c r="B53" s="37" t="s">
        <v>249</v>
      </c>
      <c r="C53" s="37" t="s">
        <v>250</v>
      </c>
      <c r="D53" s="39" t="s">
        <v>68</v>
      </c>
      <c r="E53" s="40">
        <v>25.0</v>
      </c>
      <c r="F53" s="42">
        <v>3072.13333333333</v>
      </c>
      <c r="G53" s="46" t="s">
        <v>251</v>
      </c>
      <c r="H53" s="42">
        <v>495.288681045751</v>
      </c>
      <c r="I53" s="42">
        <v>1083.33333333333</v>
      </c>
      <c r="J53" s="48">
        <v>12.809744999999962</v>
      </c>
      <c r="K53" s="42">
        <v>8208.33333333333</v>
      </c>
      <c r="L53" s="48">
        <v>97.05845249999997</v>
      </c>
      <c r="M53" s="50">
        <v>0.01182438</v>
      </c>
      <c r="N53" s="52">
        <v>36.32607194399996</v>
      </c>
      <c r="O53" s="54">
        <v>5.856481574383757</v>
      </c>
      <c r="P53" s="56">
        <v>43349.0</v>
      </c>
      <c r="Q53" s="54">
        <v>38.0714034345679</v>
      </c>
      <c r="R53" s="54">
        <v>9.818232281328754</v>
      </c>
      <c r="S53" s="54">
        <v>-1.7453314905678994</v>
      </c>
      <c r="T53" s="46">
        <v>58.0</v>
      </c>
    </row>
    <row r="54">
      <c r="A54" s="35">
        <v>52.0</v>
      </c>
      <c r="B54" s="58" t="s">
        <v>252</v>
      </c>
      <c r="C54" s="58" t="s">
        <v>253</v>
      </c>
      <c r="D54" s="58" t="s">
        <v>51</v>
      </c>
      <c r="E54" s="61">
        <v>6.0</v>
      </c>
      <c r="F54" s="63">
        <v>31.5283333333333</v>
      </c>
      <c r="G54" s="65" t="s">
        <v>151</v>
      </c>
      <c r="H54" s="63">
        <v>2.67247166666666</v>
      </c>
      <c r="I54" s="63">
        <v>19.99</v>
      </c>
      <c r="J54" s="67">
        <v>23.217045669999997</v>
      </c>
      <c r="K54" s="63">
        <v>41.9</v>
      </c>
      <c r="L54" s="67">
        <v>48.664042699999996</v>
      </c>
      <c r="M54" s="69">
        <v>1.161433</v>
      </c>
      <c r="N54" s="71">
        <v>36.61804676833329</v>
      </c>
      <c r="O54" s="73">
        <v>3.1038967852316586</v>
      </c>
      <c r="P54" s="75">
        <v>43346.0</v>
      </c>
      <c r="Q54" s="73">
        <v>36.80350501499999</v>
      </c>
      <c r="R54" s="73">
        <v>2.7182824569849995</v>
      </c>
      <c r="S54" s="73">
        <v>-0.18545824666665567</v>
      </c>
      <c r="T54" s="65">
        <v>55.0</v>
      </c>
    </row>
    <row r="55">
      <c r="A55" s="35">
        <v>53.0</v>
      </c>
      <c r="B55" s="37" t="s">
        <v>254</v>
      </c>
      <c r="C55" s="37" t="s">
        <v>255</v>
      </c>
      <c r="D55" s="39" t="s">
        <v>212</v>
      </c>
      <c r="E55" s="40">
        <v>38.0</v>
      </c>
      <c r="F55" s="42">
        <v>31.5788596491228</v>
      </c>
      <c r="G55" s="46" t="s">
        <v>151</v>
      </c>
      <c r="H55" s="42">
        <v>0.575593459429824</v>
      </c>
      <c r="I55" s="42">
        <v>11.6524999999999</v>
      </c>
      <c r="J55" s="48">
        <v>13.533598032499883</v>
      </c>
      <c r="K55" s="42">
        <v>199.99</v>
      </c>
      <c r="L55" s="48">
        <v>232.27498567</v>
      </c>
      <c r="M55" s="50">
        <v>1.161433</v>
      </c>
      <c r="N55" s="52">
        <v>36.67672969885964</v>
      </c>
      <c r="O55" s="54">
        <v>0.6685132383659588</v>
      </c>
      <c r="P55" s="56">
        <v>43350.0</v>
      </c>
      <c r="Q55" s="54">
        <v>33.60053314469697</v>
      </c>
      <c r="R55" s="54">
        <v>0.6439495818069128</v>
      </c>
      <c r="S55" s="54">
        <v>3.076196554162671</v>
      </c>
      <c r="T55" s="46">
        <v>45.0</v>
      </c>
    </row>
    <row r="56">
      <c r="A56" s="35">
        <v>54.0</v>
      </c>
      <c r="B56" s="58" t="s">
        <v>258</v>
      </c>
      <c r="C56" s="58" t="s">
        <v>259</v>
      </c>
      <c r="D56" s="59" t="s">
        <v>74</v>
      </c>
      <c r="E56" s="61">
        <v>41.0</v>
      </c>
      <c r="F56" s="63">
        <v>62.945406504065</v>
      </c>
      <c r="G56" s="65" t="s">
        <v>260</v>
      </c>
      <c r="H56" s="63">
        <v>13.8084257547848</v>
      </c>
      <c r="I56" s="63">
        <v>10.4166666666666</v>
      </c>
      <c r="J56" s="67">
        <v>6.11845312499996</v>
      </c>
      <c r="K56" s="63">
        <v>379.075</v>
      </c>
      <c r="L56" s="67">
        <v>222.65785136249997</v>
      </c>
      <c r="M56" s="69">
        <v>0.5873714999999999</v>
      </c>
      <c r="N56" s="71">
        <v>36.97233783640241</v>
      </c>
      <c r="O56" s="73">
        <v>8.11067574822658</v>
      </c>
      <c r="P56" s="75">
        <v>43347.0</v>
      </c>
      <c r="Q56" s="73">
        <v>38.03125225106249</v>
      </c>
      <c r="R56" s="73">
        <v>8.296302815244799</v>
      </c>
      <c r="S56" s="73">
        <v>-1.0589144146600447</v>
      </c>
      <c r="T56" s="65">
        <v>57.0</v>
      </c>
    </row>
    <row r="57">
      <c r="A57" s="35">
        <v>55.0</v>
      </c>
      <c r="B57" s="37" t="s">
        <v>262</v>
      </c>
      <c r="C57" s="37" t="s">
        <v>263</v>
      </c>
      <c r="D57" s="39" t="s">
        <v>212</v>
      </c>
      <c r="E57" s="40">
        <v>5.0</v>
      </c>
      <c r="F57" s="42">
        <v>32.0553333333333</v>
      </c>
      <c r="G57" s="46" t="s">
        <v>151</v>
      </c>
      <c r="H57" s="42">
        <v>0.144955420289855</v>
      </c>
      <c r="I57" s="42">
        <v>19.99</v>
      </c>
      <c r="J57" s="48">
        <v>23.217045669999997</v>
      </c>
      <c r="K57" s="42">
        <v>55.3166666666666</v>
      </c>
      <c r="L57" s="48">
        <v>64.24660211666658</v>
      </c>
      <c r="M57" s="50">
        <v>1.161433</v>
      </c>
      <c r="N57" s="52">
        <v>37.0</v>
      </c>
      <c r="O57" s="54">
        <v>0.16835600865350717</v>
      </c>
      <c r="P57" s="56">
        <v>43361.0</v>
      </c>
      <c r="Q57" s="54">
        <v>41.4974555211111</v>
      </c>
      <c r="R57" s="54">
        <v>0.5656832131815457</v>
      </c>
      <c r="S57" s="54">
        <v>-4.4974555211111</v>
      </c>
      <c r="T57" s="46">
        <v>70.0</v>
      </c>
    </row>
    <row r="58">
      <c r="A58" s="35">
        <v>56.0</v>
      </c>
      <c r="B58" s="58" t="s">
        <v>264</v>
      </c>
      <c r="C58" s="58" t="s">
        <v>265</v>
      </c>
      <c r="D58" s="59" t="s">
        <v>68</v>
      </c>
      <c r="E58" s="61">
        <v>35.0</v>
      </c>
      <c r="F58" s="63">
        <v>4216.19523809523</v>
      </c>
      <c r="G58" s="65" t="s">
        <v>266</v>
      </c>
      <c r="H58" s="63">
        <v>205.149035409035</v>
      </c>
      <c r="I58" s="63">
        <v>780.0</v>
      </c>
      <c r="J58" s="67">
        <v>6.87303396</v>
      </c>
      <c r="K58" s="63">
        <v>8475.0</v>
      </c>
      <c r="L58" s="67">
        <v>74.67815745</v>
      </c>
      <c r="M58" s="69">
        <v>0.008811582</v>
      </c>
      <c r="N58" s="71">
        <v>37.15135006848564</v>
      </c>
      <c r="O58" s="73">
        <v>1.8076875477276155</v>
      </c>
      <c r="P58" s="75">
        <v>43364.0</v>
      </c>
      <c r="Q58" s="73">
        <v>50.36034604166669</v>
      </c>
      <c r="R58" s="73">
        <v>1.2221041547546725</v>
      </c>
      <c r="S58" s="73">
        <v>-13.208995973180976</v>
      </c>
      <c r="T58" s="65">
        <v>83.0</v>
      </c>
    </row>
    <row r="59">
      <c r="A59" s="35">
        <v>57.0</v>
      </c>
      <c r="B59" s="37" t="s">
        <v>267</v>
      </c>
      <c r="C59" s="37" t="s">
        <v>268</v>
      </c>
      <c r="D59" s="37" t="s">
        <v>68</v>
      </c>
      <c r="E59" s="40">
        <v>22.0</v>
      </c>
      <c r="F59" s="42">
        <v>59916.6666666666</v>
      </c>
      <c r="G59" s="46" t="s">
        <v>269</v>
      </c>
      <c r="H59" s="42">
        <v>15955.4830410891</v>
      </c>
      <c r="I59" s="42">
        <v>10916.6666666666</v>
      </c>
      <c r="J59" s="48">
        <v>6.843017524999959</v>
      </c>
      <c r="K59" s="42">
        <v>188333.333333333</v>
      </c>
      <c r="L59" s="48">
        <v>118.0551114999998</v>
      </c>
      <c r="M59" s="50">
        <v>6.268413E-4</v>
      </c>
      <c r="N59" s="52">
        <v>37.55824122499996</v>
      </c>
      <c r="O59" s="54">
        <v>10.001555731604245</v>
      </c>
      <c r="P59" s="56">
        <v>43354.0</v>
      </c>
      <c r="Q59" s="54">
        <v>72.30760684583335</v>
      </c>
      <c r="R59" s="54">
        <v>25.10851235995892</v>
      </c>
      <c r="S59" s="54">
        <v>-34.74936562083334</v>
      </c>
      <c r="T59" s="46">
        <v>131.0</v>
      </c>
    </row>
    <row r="60">
      <c r="A60" s="35">
        <v>58.0</v>
      </c>
      <c r="B60" s="58" t="s">
        <v>271</v>
      </c>
      <c r="C60" s="58" t="s">
        <v>272</v>
      </c>
      <c r="D60" s="59" t="s">
        <v>48</v>
      </c>
      <c r="E60" s="61">
        <v>26.0</v>
      </c>
      <c r="F60" s="63">
        <v>56907.1282051282</v>
      </c>
      <c r="G60" s="65" t="s">
        <v>273</v>
      </c>
      <c r="H60" s="63">
        <v>27683.1520600845</v>
      </c>
      <c r="I60" s="63">
        <v>15416.6666666666</v>
      </c>
      <c r="J60" s="67">
        <v>10.185766999999958</v>
      </c>
      <c r="K60" s="63">
        <v>123867.916666666</v>
      </c>
      <c r="L60" s="67">
        <v>81.83933435299957</v>
      </c>
      <c r="M60" s="69">
        <v>6.606984000000001E-4</v>
      </c>
      <c r="N60" s="71">
        <v>37.59844855372308</v>
      </c>
      <c r="O60" s="73">
        <v>18.290214273054534</v>
      </c>
      <c r="P60" s="75">
        <v>43354.0</v>
      </c>
      <c r="Q60" s="73">
        <v>55.42261903473206</v>
      </c>
      <c r="R60" s="73">
        <v>42.25621440569501</v>
      </c>
      <c r="S60" s="73">
        <v>-17.82417048100897</v>
      </c>
      <c r="T60" s="65">
        <v>97.0</v>
      </c>
    </row>
    <row r="61">
      <c r="A61" s="35">
        <v>59.0</v>
      </c>
      <c r="B61" s="37" t="s">
        <v>274</v>
      </c>
      <c r="C61" s="37" t="s">
        <v>275</v>
      </c>
      <c r="D61" s="39" t="s">
        <v>15</v>
      </c>
      <c r="E61" s="40">
        <v>5.0</v>
      </c>
      <c r="F61" s="42">
        <v>33.7116666666666</v>
      </c>
      <c r="G61" s="46" t="s">
        <v>151</v>
      </c>
      <c r="H61" s="42">
        <v>3.25139333333333</v>
      </c>
      <c r="I61" s="42">
        <v>24.8999999999999</v>
      </c>
      <c r="J61" s="48">
        <v>28.91968169999988</v>
      </c>
      <c r="K61" s="42">
        <v>39.65</v>
      </c>
      <c r="L61" s="48">
        <v>46.050818449999994</v>
      </c>
      <c r="M61" s="50">
        <v>1.161433</v>
      </c>
      <c r="N61" s="52">
        <v>39.15384215166659</v>
      </c>
      <c r="O61" s="54">
        <v>3.7762755133133292</v>
      </c>
      <c r="P61" s="56">
        <v>43362.0</v>
      </c>
      <c r="Q61" s="54">
        <v>39.83288678833333</v>
      </c>
      <c r="R61" s="54">
        <v>3.5213982721666666</v>
      </c>
      <c r="S61" s="54">
        <v>-0.6790446366666671</v>
      </c>
      <c r="T61" s="46">
        <v>64.0</v>
      </c>
    </row>
    <row r="62">
      <c r="A62" s="35">
        <v>60.0</v>
      </c>
      <c r="B62" s="58" t="s">
        <v>276</v>
      </c>
      <c r="C62" s="58" t="s">
        <v>277</v>
      </c>
      <c r="D62" s="58" t="s">
        <v>236</v>
      </c>
      <c r="E62" s="61">
        <v>11.0</v>
      </c>
      <c r="F62" s="63">
        <v>39.320909090909</v>
      </c>
      <c r="G62" s="65" t="s">
        <v>278</v>
      </c>
      <c r="H62" s="63">
        <v>4.48707683982684</v>
      </c>
      <c r="I62" s="63">
        <v>25.0</v>
      </c>
      <c r="J62" s="67">
        <v>25.0</v>
      </c>
      <c r="K62" s="63">
        <v>70.0</v>
      </c>
      <c r="L62" s="67">
        <v>70.0</v>
      </c>
      <c r="M62" s="69">
        <v>1.0</v>
      </c>
      <c r="N62" s="71">
        <v>39.320909090909</v>
      </c>
      <c r="O62" s="73">
        <v>4.48707683982684</v>
      </c>
      <c r="P62" s="75">
        <v>43363.0</v>
      </c>
      <c r="Q62" s="73">
        <v>65.11368421052632</v>
      </c>
      <c r="R62" s="73">
        <v>5.571993233082708</v>
      </c>
      <c r="S62" s="73">
        <v>-25.792775119617225</v>
      </c>
      <c r="T62" s="65">
        <v>115.0</v>
      </c>
    </row>
    <row r="63">
      <c r="A63" s="35">
        <v>61.0</v>
      </c>
      <c r="B63" s="37" t="s">
        <v>279</v>
      </c>
      <c r="C63" s="37" t="s">
        <v>280</v>
      </c>
      <c r="D63" s="39" t="s">
        <v>212</v>
      </c>
      <c r="E63" s="40">
        <v>36.0</v>
      </c>
      <c r="F63" s="42">
        <v>30.3000462962962</v>
      </c>
      <c r="G63" s="46" t="s">
        <v>281</v>
      </c>
      <c r="H63" s="42">
        <v>0.912512759125175</v>
      </c>
      <c r="I63" s="42">
        <v>17.0</v>
      </c>
      <c r="J63" s="48">
        <v>22.208001</v>
      </c>
      <c r="K63" s="42">
        <v>51.6666666666666</v>
      </c>
      <c r="L63" s="48">
        <v>67.4949049999999</v>
      </c>
      <c r="M63" s="50">
        <v>1.3063529999999999</v>
      </c>
      <c r="N63" s="52">
        <v>39.58255637930542</v>
      </c>
      <c r="O63" s="54">
        <v>1.1920637804214498</v>
      </c>
      <c r="P63" s="56">
        <v>43341.0</v>
      </c>
      <c r="Q63" s="54">
        <v>39.94632336954545</v>
      </c>
      <c r="R63" s="54">
        <v>0.995837597495494</v>
      </c>
      <c r="S63" s="54">
        <v>-0.36376699023990966</v>
      </c>
      <c r="T63" s="46">
        <v>65.0</v>
      </c>
    </row>
    <row r="64">
      <c r="A64" s="35">
        <v>62.0</v>
      </c>
      <c r="B64" s="58" t="s">
        <v>282</v>
      </c>
      <c r="C64" s="58" t="s">
        <v>283</v>
      </c>
      <c r="D64" s="58" t="s">
        <v>236</v>
      </c>
      <c r="E64" s="61">
        <v>12.0</v>
      </c>
      <c r="F64" s="63">
        <v>320.233333333333</v>
      </c>
      <c r="G64" s="65" t="s">
        <v>284</v>
      </c>
      <c r="H64" s="63">
        <v>94.7802777777777</v>
      </c>
      <c r="I64" s="63">
        <v>149.0</v>
      </c>
      <c r="J64" s="67">
        <v>19.2012724</v>
      </c>
      <c r="K64" s="63">
        <v>975.0</v>
      </c>
      <c r="L64" s="67">
        <v>125.64591</v>
      </c>
      <c r="M64" s="69">
        <v>0.1288676</v>
      </c>
      <c r="N64" s="71">
        <v>41.26770110666662</v>
      </c>
      <c r="O64" s="73">
        <v>12.214106924555546</v>
      </c>
      <c r="P64" s="75">
        <v>43342.0</v>
      </c>
      <c r="Q64" s="73">
        <v>43.588156031666664</v>
      </c>
      <c r="R64" s="73">
        <v>13.721599135614586</v>
      </c>
      <c r="S64" s="73">
        <v>-2.320454924999993</v>
      </c>
      <c r="T64" s="65">
        <v>71.0</v>
      </c>
    </row>
    <row r="65">
      <c r="A65" s="35">
        <v>63.0</v>
      </c>
      <c r="B65" s="37" t="s">
        <v>285</v>
      </c>
      <c r="C65" s="37" t="s">
        <v>286</v>
      </c>
      <c r="D65" s="39" t="s">
        <v>68</v>
      </c>
      <c r="E65" s="40">
        <v>23.0</v>
      </c>
      <c r="F65" s="42">
        <v>284.242971014492</v>
      </c>
      <c r="G65" s="46" t="s">
        <v>287</v>
      </c>
      <c r="H65" s="42">
        <v>2.90395803626325</v>
      </c>
      <c r="I65" s="42">
        <v>30.0</v>
      </c>
      <c r="J65" s="48">
        <v>4.357614</v>
      </c>
      <c r="K65" s="42">
        <v>2524.7</v>
      </c>
      <c r="L65" s="48">
        <v>366.72226885999993</v>
      </c>
      <c r="M65" s="50">
        <v>0.1452538</v>
      </c>
      <c r="N65" s="52">
        <v>41.28737166314482</v>
      </c>
      <c r="O65" s="54">
        <v>0.42181093980777484</v>
      </c>
      <c r="P65" s="56">
        <v>43353.0</v>
      </c>
      <c r="Q65" s="54">
        <v>31.57893944736842</v>
      </c>
      <c r="R65" s="54">
        <v>0.34737394655673265</v>
      </c>
      <c r="S65" s="54">
        <v>9.708432215776504</v>
      </c>
      <c r="T65" s="46">
        <v>41.0</v>
      </c>
    </row>
    <row r="66">
      <c r="A66" s="35">
        <v>64.0</v>
      </c>
      <c r="B66" s="58" t="s">
        <v>288</v>
      </c>
      <c r="C66" s="58" t="s">
        <v>289</v>
      </c>
      <c r="D66" s="59" t="s">
        <v>212</v>
      </c>
      <c r="E66" s="61">
        <v>22.0</v>
      </c>
      <c r="F66" s="63">
        <v>36.4877272727272</v>
      </c>
      <c r="G66" s="65" t="s">
        <v>151</v>
      </c>
      <c r="H66" s="63">
        <v>0.571636742424242</v>
      </c>
      <c r="I66" s="63">
        <v>13.0</v>
      </c>
      <c r="J66" s="67">
        <v>15.098628999999999</v>
      </c>
      <c r="K66" s="63">
        <v>56.0</v>
      </c>
      <c r="L66" s="67">
        <v>65.04024799999999</v>
      </c>
      <c r="M66" s="69">
        <v>1.161433</v>
      </c>
      <c r="N66" s="71">
        <v>42.378050549545364</v>
      </c>
      <c r="O66" s="73">
        <v>0.6639177766640146</v>
      </c>
      <c r="P66" s="75">
        <v>43350.0</v>
      </c>
      <c r="Q66" s="73">
        <v>41.02272458571429</v>
      </c>
      <c r="R66" s="73">
        <v>0.7256618994761904</v>
      </c>
      <c r="S66" s="73">
        <v>1.3553259638311559</v>
      </c>
      <c r="T66" s="65">
        <v>68.0</v>
      </c>
    </row>
    <row r="67">
      <c r="A67" s="35">
        <v>65.0</v>
      </c>
      <c r="B67" s="37" t="s">
        <v>291</v>
      </c>
      <c r="C67" s="37" t="s">
        <v>292</v>
      </c>
      <c r="D67" s="39" t="s">
        <v>40</v>
      </c>
      <c r="E67" s="40">
        <v>6.0</v>
      </c>
      <c r="F67" s="42">
        <v>37.165</v>
      </c>
      <c r="G67" s="46" t="s">
        <v>151</v>
      </c>
      <c r="H67" s="42">
        <v>9.57765624999999</v>
      </c>
      <c r="I67" s="42">
        <v>17.9</v>
      </c>
      <c r="J67" s="48">
        <v>20.789650699999996</v>
      </c>
      <c r="K67" s="42">
        <v>52.4</v>
      </c>
      <c r="L67" s="48">
        <v>60.85908919999999</v>
      </c>
      <c r="M67" s="50">
        <v>1.161433</v>
      </c>
      <c r="N67" s="52">
        <v>43.164657444999996</v>
      </c>
      <c r="O67" s="54">
        <v>11.123806031406238</v>
      </c>
      <c r="P67" s="56">
        <v>43363.0</v>
      </c>
      <c r="Q67" s="54">
        <v>44.993673455</v>
      </c>
      <c r="R67" s="54">
        <v>12.637536827968747</v>
      </c>
      <c r="S67" s="54">
        <v>-1.8290160100000037</v>
      </c>
      <c r="T67" s="46">
        <v>74.0</v>
      </c>
    </row>
    <row r="68">
      <c r="A68" s="35">
        <v>66.0</v>
      </c>
      <c r="B68" s="58" t="s">
        <v>293</v>
      </c>
      <c r="C68" s="58" t="s">
        <v>294</v>
      </c>
      <c r="D68" s="58" t="s">
        <v>51</v>
      </c>
      <c r="E68" s="61">
        <v>6.0</v>
      </c>
      <c r="F68" s="63">
        <v>37.4566666666666</v>
      </c>
      <c r="G68" s="65" t="s">
        <v>151</v>
      </c>
      <c r="H68" s="63">
        <v>3.06813333333333</v>
      </c>
      <c r="I68" s="63">
        <v>28.8999999999999</v>
      </c>
      <c r="J68" s="67">
        <v>33.56541369999988</v>
      </c>
      <c r="K68" s="63">
        <v>41.9</v>
      </c>
      <c r="L68" s="67">
        <v>48.664042699999996</v>
      </c>
      <c r="M68" s="69">
        <v>1.161433</v>
      </c>
      <c r="N68" s="71">
        <v>43.503408736666586</v>
      </c>
      <c r="O68" s="73">
        <v>3.563431301733329</v>
      </c>
      <c r="P68" s="75">
        <v>43346.0</v>
      </c>
      <c r="Q68" s="73">
        <v>40.545978485999996</v>
      </c>
      <c r="R68" s="73">
        <v>3.608589762899999</v>
      </c>
      <c r="S68" s="73">
        <v>2.9574302506666754</v>
      </c>
      <c r="T68" s="65">
        <v>67.0</v>
      </c>
    </row>
    <row r="69">
      <c r="A69" s="35">
        <v>67.0</v>
      </c>
      <c r="B69" s="37" t="s">
        <v>295</v>
      </c>
      <c r="C69" s="37" t="s">
        <v>296</v>
      </c>
      <c r="D69" s="39" t="s">
        <v>68</v>
      </c>
      <c r="E69" s="40">
        <v>9.0</v>
      </c>
      <c r="F69" s="42">
        <v>354.333333333333</v>
      </c>
      <c r="G69" s="46" t="s">
        <v>297</v>
      </c>
      <c r="H69" s="42">
        <v>13.1033333333333</v>
      </c>
      <c r="I69" s="42">
        <v>129.666666666666</v>
      </c>
      <c r="J69" s="48">
        <v>16.00021833333325</v>
      </c>
      <c r="K69" s="42">
        <v>655.0</v>
      </c>
      <c r="L69" s="48">
        <v>80.823725</v>
      </c>
      <c r="M69" s="50">
        <v>0.12339499999999999</v>
      </c>
      <c r="N69" s="52">
        <v>43.72296166666662</v>
      </c>
      <c r="O69" s="54">
        <v>1.6168858166666624</v>
      </c>
      <c r="P69" s="56">
        <v>43343.0</v>
      </c>
      <c r="Q69" s="54">
        <v>40.314163333333326</v>
      </c>
      <c r="R69" s="54">
        <v>1.3133959055555555</v>
      </c>
      <c r="S69" s="54">
        <v>3.40879833333333</v>
      </c>
      <c r="T69" s="46">
        <v>66.0</v>
      </c>
    </row>
    <row r="70">
      <c r="A70" s="35">
        <v>68.0</v>
      </c>
      <c r="B70" s="58" t="s">
        <v>298</v>
      </c>
      <c r="C70" s="58" t="s">
        <v>299</v>
      </c>
      <c r="D70" s="59" t="s">
        <v>15</v>
      </c>
      <c r="E70" s="61">
        <v>21.0</v>
      </c>
      <c r="F70" s="63">
        <v>135619.047619047</v>
      </c>
      <c r="G70" s="65" t="s">
        <v>300</v>
      </c>
      <c r="H70" s="63">
        <v>6124.96825396825</v>
      </c>
      <c r="I70" s="63">
        <v>67900.0</v>
      </c>
      <c r="J70" s="67">
        <v>22.436875999999998</v>
      </c>
      <c r="K70" s="63">
        <v>398900.0</v>
      </c>
      <c r="L70" s="67">
        <v>131.812516</v>
      </c>
      <c r="M70" s="69">
        <v>3.3044E-4</v>
      </c>
      <c r="N70" s="71">
        <v>44.813958095237886</v>
      </c>
      <c r="O70" s="73">
        <v>2.0239345098412684</v>
      </c>
      <c r="P70" s="75">
        <v>43353.0</v>
      </c>
      <c r="Q70" s="73">
        <v>53.626472571428565</v>
      </c>
      <c r="R70" s="73">
        <v>2.1058238628571426</v>
      </c>
      <c r="S70" s="73">
        <v>-8.812514476190465</v>
      </c>
      <c r="T70" s="65">
        <v>93.0</v>
      </c>
    </row>
    <row r="71">
      <c r="A71" s="35">
        <v>69.0</v>
      </c>
      <c r="B71" s="37" t="s">
        <v>301</v>
      </c>
      <c r="C71" s="37" t="s">
        <v>302</v>
      </c>
      <c r="D71" s="39" t="s">
        <v>15</v>
      </c>
      <c r="E71" s="40">
        <v>26.0</v>
      </c>
      <c r="F71" s="42">
        <v>30027.1474358974</v>
      </c>
      <c r="G71" s="46" t="s">
        <v>303</v>
      </c>
      <c r="H71" s="42">
        <v>348.724674145299</v>
      </c>
      <c r="I71" s="42">
        <v>14990.0</v>
      </c>
      <c r="J71" s="48">
        <v>22.715561190000003</v>
      </c>
      <c r="K71" s="42">
        <v>51490.0</v>
      </c>
      <c r="L71" s="48">
        <v>78.02696769</v>
      </c>
      <c r="M71" s="50">
        <v>0.001515381</v>
      </c>
      <c r="N71" s="52">
        <v>45.50256870855764</v>
      </c>
      <c r="O71" s="54">
        <v>0.5284507454309774</v>
      </c>
      <c r="P71" s="56">
        <v>43353.0</v>
      </c>
      <c r="Q71" s="54">
        <v>47.182124303999984</v>
      </c>
      <c r="R71" s="54">
        <v>1.4107011437400003</v>
      </c>
      <c r="S71" s="54">
        <v>-1.679555595442281</v>
      </c>
      <c r="T71" s="46">
        <v>78.0</v>
      </c>
    </row>
    <row r="72">
      <c r="A72" s="35">
        <v>70.0</v>
      </c>
      <c r="B72" s="58" t="s">
        <v>304</v>
      </c>
      <c r="C72" s="58" t="s">
        <v>305</v>
      </c>
      <c r="D72" s="59" t="s">
        <v>212</v>
      </c>
      <c r="E72" s="61">
        <v>25.0</v>
      </c>
      <c r="F72" s="63">
        <v>39.3332</v>
      </c>
      <c r="G72" s="65" t="s">
        <v>151</v>
      </c>
      <c r="H72" s="63">
        <v>0.742375873015873</v>
      </c>
      <c r="I72" s="63">
        <v>18.25</v>
      </c>
      <c r="J72" s="67">
        <v>21.196152249999997</v>
      </c>
      <c r="K72" s="63">
        <v>60.0</v>
      </c>
      <c r="L72" s="67">
        <v>69.68598</v>
      </c>
      <c r="M72" s="69">
        <v>1.161433</v>
      </c>
      <c r="N72" s="71">
        <v>45.6828764756</v>
      </c>
      <c r="O72" s="73">
        <v>0.8622198373244444</v>
      </c>
      <c r="P72" s="75">
        <v>43340.0</v>
      </c>
      <c r="Q72" s="73">
        <v>50.50144561319999</v>
      </c>
      <c r="R72" s="73">
        <v>0.9514007906319049</v>
      </c>
      <c r="S72" s="73">
        <v>-4.818569137599994</v>
      </c>
      <c r="T72" s="65">
        <v>84.0</v>
      </c>
    </row>
    <row r="73">
      <c r="A73" s="35">
        <v>71.0</v>
      </c>
      <c r="B73" s="37" t="s">
        <v>306</v>
      </c>
      <c r="C73" s="37" t="s">
        <v>307</v>
      </c>
      <c r="D73" s="39" t="s">
        <v>15</v>
      </c>
      <c r="E73" s="40">
        <v>20.0</v>
      </c>
      <c r="F73" s="42">
        <v>151.513999999999</v>
      </c>
      <c r="G73" s="46" t="s">
        <v>308</v>
      </c>
      <c r="H73" s="42">
        <v>9.09570833333333</v>
      </c>
      <c r="I73" s="42">
        <v>49.0</v>
      </c>
      <c r="J73" s="48">
        <v>14.8568147</v>
      </c>
      <c r="K73" s="42">
        <v>449.899999999999</v>
      </c>
      <c r="L73" s="48">
        <v>136.4098149699997</v>
      </c>
      <c r="M73" s="50">
        <v>0.3032003</v>
      </c>
      <c r="N73" s="52">
        <v>45.93909025419969</v>
      </c>
      <c r="O73" s="54">
        <v>2.7578214953791655</v>
      </c>
      <c r="P73" s="56">
        <v>43363.0</v>
      </c>
      <c r="Q73" s="54">
        <v>45.17989424444444</v>
      </c>
      <c r="R73" s="54">
        <v>6.31165051126984</v>
      </c>
      <c r="S73" s="54">
        <v>0.7591960097555486</v>
      </c>
      <c r="T73" s="46">
        <v>75.0</v>
      </c>
    </row>
    <row r="74">
      <c r="A74" s="35">
        <v>72.0</v>
      </c>
      <c r="B74" s="58" t="s">
        <v>309</v>
      </c>
      <c r="C74" s="58" t="s">
        <v>310</v>
      </c>
      <c r="D74" s="58" t="s">
        <v>51</v>
      </c>
      <c r="E74" s="61">
        <v>9.0</v>
      </c>
      <c r="F74" s="63">
        <v>82.3291666666666</v>
      </c>
      <c r="G74" s="65" t="s">
        <v>180</v>
      </c>
      <c r="H74" s="63">
        <v>13.8240354938271</v>
      </c>
      <c r="I74" s="63">
        <v>50.0</v>
      </c>
      <c r="J74" s="67">
        <v>27.986250000000002</v>
      </c>
      <c r="K74" s="63">
        <v>105.0</v>
      </c>
      <c r="L74" s="67">
        <v>58.771125000000005</v>
      </c>
      <c r="M74" s="69">
        <v>0.559725</v>
      </c>
      <c r="N74" s="71">
        <v>46.08169281249996</v>
      </c>
      <c r="O74" s="73">
        <v>7.737658266782375</v>
      </c>
      <c r="P74" s="75">
        <v>43363.0</v>
      </c>
      <c r="Q74" s="73">
        <v>70.88104908653847</v>
      </c>
      <c r="R74" s="73">
        <v>7.687213872916668</v>
      </c>
      <c r="S74" s="73">
        <v>-24.79935627403846</v>
      </c>
      <c r="T74" s="65">
        <v>128.0</v>
      </c>
    </row>
    <row r="75">
      <c r="A75" s="35">
        <v>73.0</v>
      </c>
      <c r="B75" s="37" t="s">
        <v>311</v>
      </c>
      <c r="C75" s="37" t="s">
        <v>312</v>
      </c>
      <c r="D75" s="39" t="s">
        <v>15</v>
      </c>
      <c r="E75" s="40">
        <v>22.0</v>
      </c>
      <c r="F75" s="42">
        <v>1547.15151515151</v>
      </c>
      <c r="G75" s="46" t="s">
        <v>313</v>
      </c>
      <c r="H75" s="42">
        <v>125.67799715909</v>
      </c>
      <c r="I75" s="42">
        <v>447.833333333333</v>
      </c>
      <c r="J75" s="48">
        <v>13.460575761666657</v>
      </c>
      <c r="K75" s="42">
        <v>2687.83333333333</v>
      </c>
      <c r="L75" s="48">
        <v>80.78850216166657</v>
      </c>
      <c r="M75" s="50">
        <v>0.03005711</v>
      </c>
      <c r="N75" s="52">
        <v>46.502903277575605</v>
      </c>
      <c r="O75" s="54">
        <v>3.7775173851904555</v>
      </c>
      <c r="P75" s="56">
        <v>43346.0</v>
      </c>
      <c r="Q75" s="54">
        <v>38.615821481944444</v>
      </c>
      <c r="R75" s="54">
        <v>3.0611160770084798</v>
      </c>
      <c r="S75" s="54">
        <v>7.88708179563131</v>
      </c>
      <c r="T75" s="46">
        <v>61.0</v>
      </c>
    </row>
    <row r="76">
      <c r="A76" s="35">
        <v>74.0</v>
      </c>
      <c r="B76" s="58" t="s">
        <v>314</v>
      </c>
      <c r="C76" s="58" t="s">
        <v>315</v>
      </c>
      <c r="D76" s="59" t="s">
        <v>74</v>
      </c>
      <c r="E76" s="61">
        <v>41.0</v>
      </c>
      <c r="F76" s="63">
        <v>22665.8536585365</v>
      </c>
      <c r="G76" s="65" t="s">
        <v>316</v>
      </c>
      <c r="H76" s="63">
        <v>3193.92324020162</v>
      </c>
      <c r="I76" s="63">
        <v>2400.0</v>
      </c>
      <c r="J76" s="67">
        <v>4.95396</v>
      </c>
      <c r="K76" s="63">
        <v>108000.0</v>
      </c>
      <c r="L76" s="67">
        <v>222.92820000000003</v>
      </c>
      <c r="M76" s="69">
        <v>0.0020641500000000003</v>
      </c>
      <c r="N76" s="71">
        <v>46.78572182926812</v>
      </c>
      <c r="O76" s="73">
        <v>6.592736656262175</v>
      </c>
      <c r="P76" s="75">
        <v>43348.0</v>
      </c>
      <c r="Q76" s="73">
        <v>47.46798495934961</v>
      </c>
      <c r="R76" s="73">
        <v>6.690733384662909</v>
      </c>
      <c r="S76" s="73">
        <v>-0.68226313008131</v>
      </c>
      <c r="T76" s="65">
        <v>80.0</v>
      </c>
    </row>
    <row r="77">
      <c r="A77" s="35">
        <v>75.0</v>
      </c>
      <c r="B77" s="37" t="s">
        <v>317</v>
      </c>
      <c r="C77" s="37" t="s">
        <v>318</v>
      </c>
      <c r="D77" s="37" t="s">
        <v>236</v>
      </c>
      <c r="E77" s="40">
        <v>36.0</v>
      </c>
      <c r="F77" s="42">
        <v>332.645833333333</v>
      </c>
      <c r="G77" s="46" t="s">
        <v>319</v>
      </c>
      <c r="H77" s="42">
        <v>63.9435973279044</v>
      </c>
      <c r="I77" s="42">
        <v>89.0</v>
      </c>
      <c r="J77" s="48">
        <v>12.796865</v>
      </c>
      <c r="K77" s="42">
        <v>829.0</v>
      </c>
      <c r="L77" s="48">
        <v>119.19776499999999</v>
      </c>
      <c r="M77" s="50">
        <v>0.143785</v>
      </c>
      <c r="N77" s="52">
        <v>47.82948114583328</v>
      </c>
      <c r="O77" s="54">
        <v>9.194130141792733</v>
      </c>
      <c r="P77" s="56">
        <v>43349.0</v>
      </c>
      <c r="Q77" s="54">
        <v>81.99043038194444</v>
      </c>
      <c r="R77" s="54">
        <v>15.510341263954418</v>
      </c>
      <c r="S77" s="54">
        <v>-34.160949236111115</v>
      </c>
      <c r="T77" s="46">
        <v>145.0</v>
      </c>
    </row>
    <row r="78">
      <c r="A78" s="35">
        <v>76.0</v>
      </c>
      <c r="B78" s="58" t="s">
        <v>320</v>
      </c>
      <c r="C78" s="58" t="s">
        <v>321</v>
      </c>
      <c r="D78" s="59" t="s">
        <v>68</v>
      </c>
      <c r="E78" s="61">
        <v>27.0</v>
      </c>
      <c r="F78" s="63">
        <v>198.185185185185</v>
      </c>
      <c r="G78" s="65" t="s">
        <v>322</v>
      </c>
      <c r="H78" s="63">
        <v>12.6723004115226</v>
      </c>
      <c r="I78" s="63">
        <v>85.8333333333333</v>
      </c>
      <c r="J78" s="67">
        <v>20.754070833333323</v>
      </c>
      <c r="K78" s="63">
        <v>485.833333333333</v>
      </c>
      <c r="L78" s="67">
        <v>117.47207083333323</v>
      </c>
      <c r="M78" s="69">
        <v>0.24179499999999998</v>
      </c>
      <c r="N78" s="71">
        <v>47.9201868518518</v>
      </c>
      <c r="O78" s="73">
        <v>3.064098878004107</v>
      </c>
      <c r="P78" s="75">
        <v>43327.0</v>
      </c>
      <c r="Q78" s="73">
        <v>45.406784953703706</v>
      </c>
      <c r="R78" s="73">
        <v>3.1601042337962952</v>
      </c>
      <c r="S78" s="73">
        <v>2.513401898148146</v>
      </c>
      <c r="T78" s="65">
        <v>76.0</v>
      </c>
    </row>
    <row r="79">
      <c r="A79" s="35">
        <v>77.0</v>
      </c>
      <c r="B79" s="37" t="s">
        <v>323</v>
      </c>
      <c r="C79" s="37" t="s">
        <v>324</v>
      </c>
      <c r="D79" s="39" t="s">
        <v>15</v>
      </c>
      <c r="E79" s="40">
        <v>33.0</v>
      </c>
      <c r="F79" s="42">
        <v>192.626363636363</v>
      </c>
      <c r="G79" s="46" t="s">
        <v>325</v>
      </c>
      <c r="H79" s="42">
        <v>8.73817819865319</v>
      </c>
      <c r="I79" s="42">
        <v>32.9</v>
      </c>
      <c r="J79" s="48">
        <v>8.197742349999999</v>
      </c>
      <c r="K79" s="42">
        <v>1560.0</v>
      </c>
      <c r="L79" s="48">
        <v>388.70754</v>
      </c>
      <c r="M79" s="50">
        <v>0.2491715</v>
      </c>
      <c r="N79" s="52">
        <v>47.996999966818024</v>
      </c>
      <c r="O79" s="54">
        <v>2.177304969025713</v>
      </c>
      <c r="P79" s="56">
        <v>43350.0</v>
      </c>
      <c r="Q79" s="54">
        <v>29.450398432183913</v>
      </c>
      <c r="R79" s="54">
        <v>3.28850249314231</v>
      </c>
      <c r="S79" s="54">
        <v>18.546601534634238</v>
      </c>
      <c r="T79" s="46">
        <v>36.0</v>
      </c>
    </row>
    <row r="80">
      <c r="A80" s="35">
        <v>78.0</v>
      </c>
      <c r="B80" s="58" t="s">
        <v>326</v>
      </c>
      <c r="C80" s="58" t="s">
        <v>327</v>
      </c>
      <c r="D80" s="59" t="s">
        <v>68</v>
      </c>
      <c r="E80" s="61">
        <v>8.0</v>
      </c>
      <c r="F80" s="63">
        <v>68.9489583333333</v>
      </c>
      <c r="G80" s="65" t="s">
        <v>328</v>
      </c>
      <c r="H80" s="63">
        <v>0.0425822395833333</v>
      </c>
      <c r="I80" s="63">
        <v>29.8999999999999</v>
      </c>
      <c r="J80" s="67">
        <v>21.867813499999926</v>
      </c>
      <c r="K80" s="63">
        <v>193.458333333333</v>
      </c>
      <c r="L80" s="67">
        <v>141.4886539583331</v>
      </c>
      <c r="M80" s="69">
        <v>0.7313649999999999</v>
      </c>
      <c r="N80" s="71">
        <v>50.4268549114583</v>
      </c>
      <c r="O80" s="73">
        <v>0.031143159652864554</v>
      </c>
      <c r="P80" s="75">
        <v>43341.0</v>
      </c>
      <c r="Q80" s="73">
        <v>38.338935541666665</v>
      </c>
      <c r="R80" s="73">
        <v>0.05463570699999999</v>
      </c>
      <c r="S80" s="73">
        <v>12.087919369791656</v>
      </c>
      <c r="T80" s="65">
        <v>59.0</v>
      </c>
    </row>
    <row r="81">
      <c r="A81" s="35">
        <v>79.0</v>
      </c>
      <c r="B81" s="37" t="s">
        <v>329</v>
      </c>
      <c r="C81" s="37" t="s">
        <v>330</v>
      </c>
      <c r="D81" s="39" t="s">
        <v>212</v>
      </c>
      <c r="E81" s="40">
        <v>22.0</v>
      </c>
      <c r="F81" s="42">
        <v>43.6560606060606</v>
      </c>
      <c r="G81" s="46" t="s">
        <v>151</v>
      </c>
      <c r="H81" s="42">
        <v>0.663348232323232</v>
      </c>
      <c r="I81" s="42">
        <v>23.0499999999999</v>
      </c>
      <c r="J81" s="48">
        <v>26.771030649999883</v>
      </c>
      <c r="K81" s="42">
        <v>86.05</v>
      </c>
      <c r="L81" s="48">
        <v>99.94130965</v>
      </c>
      <c r="M81" s="50">
        <v>1.161433</v>
      </c>
      <c r="N81" s="52">
        <v>50.703589437878776</v>
      </c>
      <c r="O81" s="54">
        <v>0.7704345275118684</v>
      </c>
      <c r="P81" s="56">
        <v>43347.0</v>
      </c>
      <c r="Q81" s="54">
        <v>49.40762056547618</v>
      </c>
      <c r="R81" s="54">
        <v>0.7803355959720236</v>
      </c>
      <c r="S81" s="54">
        <v>1.295968872402625</v>
      </c>
      <c r="T81" s="46">
        <v>81.0</v>
      </c>
    </row>
    <row r="82">
      <c r="A82" s="35">
        <v>80.0</v>
      </c>
      <c r="B82" s="58" t="s">
        <v>331</v>
      </c>
      <c r="C82" s="58" t="s">
        <v>332</v>
      </c>
      <c r="D82" s="59" t="s">
        <v>212</v>
      </c>
      <c r="E82" s="61">
        <v>18.0</v>
      </c>
      <c r="F82" s="63">
        <v>328.157407407407</v>
      </c>
      <c r="G82" s="65" t="s">
        <v>333</v>
      </c>
      <c r="H82" s="63">
        <v>5.3033811728395</v>
      </c>
      <c r="I82" s="63">
        <v>229.0</v>
      </c>
      <c r="J82" s="67">
        <v>35.6676202</v>
      </c>
      <c r="K82" s="63">
        <v>723.916666666666</v>
      </c>
      <c r="L82" s="67">
        <v>112.75277171666656</v>
      </c>
      <c r="M82" s="69">
        <v>0.1557538</v>
      </c>
      <c r="N82" s="71">
        <v>51.11176320185179</v>
      </c>
      <c r="O82" s="73">
        <v>0.8260217705182089</v>
      </c>
      <c r="P82" s="75">
        <v>43354.0</v>
      </c>
      <c r="Q82" s="73">
        <v>35.35990682058824</v>
      </c>
      <c r="R82" s="73">
        <v>0.8372593149948528</v>
      </c>
      <c r="S82" s="73">
        <v>15.751856381263607</v>
      </c>
      <c r="T82" s="65">
        <v>49.0</v>
      </c>
    </row>
    <row r="83">
      <c r="A83" s="35">
        <v>81.0</v>
      </c>
      <c r="B83" s="37" t="s">
        <v>334</v>
      </c>
      <c r="C83" s="37" t="s">
        <v>335</v>
      </c>
      <c r="D83" s="39" t="s">
        <v>48</v>
      </c>
      <c r="E83" s="40">
        <v>7.0</v>
      </c>
      <c r="F83" s="42">
        <v>62404.7619047619</v>
      </c>
      <c r="G83" s="46" t="s">
        <v>336</v>
      </c>
      <c r="H83" s="42">
        <v>2288.14814814814</v>
      </c>
      <c r="I83" s="42">
        <v>39000.0</v>
      </c>
      <c r="J83" s="48">
        <v>32.46867</v>
      </c>
      <c r="K83" s="42">
        <v>120000.0</v>
      </c>
      <c r="L83" s="48">
        <v>99.90360000000001</v>
      </c>
      <c r="M83" s="50">
        <v>8.3253E-4</v>
      </c>
      <c r="N83" s="52">
        <v>51.95383642857143</v>
      </c>
      <c r="O83" s="54">
        <v>1.9049519777777713</v>
      </c>
      <c r="P83" s="56">
        <v>43333.0</v>
      </c>
      <c r="Q83" s="54">
        <v>52.42842464285714</v>
      </c>
      <c r="R83" s="54">
        <v>1.9223533444444445</v>
      </c>
      <c r="S83" s="54">
        <v>-0.47458821428570985</v>
      </c>
      <c r="T83" s="46">
        <v>88.0</v>
      </c>
    </row>
    <row r="84">
      <c r="A84" s="35">
        <v>82.0</v>
      </c>
      <c r="B84" s="58" t="s">
        <v>337</v>
      </c>
      <c r="C84" s="58" t="s">
        <v>338</v>
      </c>
      <c r="D84" s="59" t="s">
        <v>212</v>
      </c>
      <c r="E84" s="61">
        <v>7.0</v>
      </c>
      <c r="F84" s="63">
        <v>44.9714285714285</v>
      </c>
      <c r="G84" s="65" t="s">
        <v>151</v>
      </c>
      <c r="H84" s="63">
        <v>0.350099999999999</v>
      </c>
      <c r="I84" s="63">
        <v>29.8999999999999</v>
      </c>
      <c r="J84" s="67">
        <v>34.72684669999988</v>
      </c>
      <c r="K84" s="63">
        <v>79.9</v>
      </c>
      <c r="L84" s="67">
        <v>92.7984967</v>
      </c>
      <c r="M84" s="69">
        <v>1.161433</v>
      </c>
      <c r="N84" s="71">
        <v>52.23130119999991</v>
      </c>
      <c r="O84" s="73">
        <v>0.40661769329999886</v>
      </c>
      <c r="P84" s="75">
        <v>43360.0</v>
      </c>
      <c r="Q84" s="73">
        <v>41.12062035227272</v>
      </c>
      <c r="R84" s="73">
        <v>1.1016314915681815</v>
      </c>
      <c r="S84" s="73">
        <v>11.110680847727288</v>
      </c>
      <c r="T84" s="65">
        <v>69.0</v>
      </c>
    </row>
    <row r="85">
      <c r="A85" s="35">
        <v>83.0</v>
      </c>
      <c r="B85" s="37" t="s">
        <v>340</v>
      </c>
      <c r="C85" s="37" t="s">
        <v>341</v>
      </c>
      <c r="D85" s="39" t="s">
        <v>57</v>
      </c>
      <c r="E85" s="40">
        <v>11.0</v>
      </c>
      <c r="F85" s="42">
        <v>496.772727272727</v>
      </c>
      <c r="G85" s="46" t="s">
        <v>342</v>
      </c>
      <c r="H85" s="42">
        <v>21.3504292929292</v>
      </c>
      <c r="I85" s="42">
        <v>249.0</v>
      </c>
      <c r="J85" s="48">
        <v>26.432844</v>
      </c>
      <c r="K85" s="42">
        <v>1166.66666666666</v>
      </c>
      <c r="L85" s="48">
        <v>123.84866666666595</v>
      </c>
      <c r="M85" s="50">
        <v>0.106156</v>
      </c>
      <c r="N85" s="52">
        <v>52.73540563636361</v>
      </c>
      <c r="O85" s="54">
        <v>2.2664761720201922</v>
      </c>
      <c r="P85" s="56">
        <v>43361.0</v>
      </c>
      <c r="Q85" s="54">
        <v>39.157354125</v>
      </c>
      <c r="R85" s="54">
        <v>1.7206135424999995</v>
      </c>
      <c r="S85" s="54">
        <v>13.578051511363633</v>
      </c>
      <c r="T85" s="46">
        <v>62.0</v>
      </c>
    </row>
    <row r="86">
      <c r="A86" s="35">
        <v>84.0</v>
      </c>
      <c r="B86" s="58" t="s">
        <v>343</v>
      </c>
      <c r="C86" s="58" t="s">
        <v>344</v>
      </c>
      <c r="D86" s="59" t="s">
        <v>44</v>
      </c>
      <c r="E86" s="61">
        <v>27.0</v>
      </c>
      <c r="F86" s="63">
        <v>73.0983024691357</v>
      </c>
      <c r="G86" s="65" t="s">
        <v>345</v>
      </c>
      <c r="H86" s="63">
        <v>2.49888486796982</v>
      </c>
      <c r="I86" s="63">
        <v>34.9858333333333</v>
      </c>
      <c r="J86" s="67">
        <v>25.25824978291664</v>
      </c>
      <c r="K86" s="63">
        <v>120.416666666666</v>
      </c>
      <c r="L86" s="67">
        <v>86.93559520833286</v>
      </c>
      <c r="M86" s="69">
        <v>0.7219565</v>
      </c>
      <c r="N86" s="71">
        <v>52.77379460655857</v>
      </c>
      <c r="O86" s="73">
        <v>1.8040861731824533</v>
      </c>
      <c r="P86" s="75">
        <v>43348.0</v>
      </c>
      <c r="Q86" s="73">
        <v>60.36634925252526</v>
      </c>
      <c r="R86" s="73">
        <v>2.2362777947474752</v>
      </c>
      <c r="S86" s="73">
        <v>-7.592554645966629</v>
      </c>
      <c r="T86" s="65">
        <v>105.0</v>
      </c>
    </row>
    <row r="87">
      <c r="A87" s="35">
        <v>85.0</v>
      </c>
      <c r="B87" s="37" t="s">
        <v>346</v>
      </c>
      <c r="C87" s="37" t="s">
        <v>347</v>
      </c>
      <c r="D87" s="39" t="s">
        <v>68</v>
      </c>
      <c r="E87" s="40">
        <v>20.0</v>
      </c>
      <c r="F87" s="42">
        <v>4035.625</v>
      </c>
      <c r="G87" s="46" t="s">
        <v>348</v>
      </c>
      <c r="H87" s="42">
        <v>2651.80013020833</v>
      </c>
      <c r="I87" s="42">
        <v>300.0</v>
      </c>
      <c r="J87" s="48">
        <v>3.923388</v>
      </c>
      <c r="K87" s="42">
        <v>32000.0</v>
      </c>
      <c r="L87" s="48">
        <v>418.49472</v>
      </c>
      <c r="M87" s="50">
        <v>0.01307796</v>
      </c>
      <c r="N87" s="52">
        <v>52.777742325</v>
      </c>
      <c r="O87" s="54">
        <v>34.68013603085933</v>
      </c>
      <c r="P87" s="56">
        <v>43327.0</v>
      </c>
      <c r="Q87" s="54">
        <v>64.3755300625</v>
      </c>
      <c r="R87" s="54">
        <v>53.106756565856934</v>
      </c>
      <c r="S87" s="54">
        <v>-11.597787737500006</v>
      </c>
      <c r="T87" s="46">
        <v>113.0</v>
      </c>
    </row>
    <row r="88">
      <c r="A88" s="35">
        <v>86.0</v>
      </c>
      <c r="B88" s="58" t="s">
        <v>349</v>
      </c>
      <c r="C88" s="58" t="s">
        <v>350</v>
      </c>
      <c r="D88" s="59" t="s">
        <v>212</v>
      </c>
      <c r="E88" s="61">
        <v>4.0</v>
      </c>
      <c r="F88" s="63">
        <v>45.4599999999999</v>
      </c>
      <c r="G88" s="65" t="s">
        <v>151</v>
      </c>
      <c r="H88" s="63">
        <v>4.18865625</v>
      </c>
      <c r="I88" s="63">
        <v>16.2025</v>
      </c>
      <c r="J88" s="67">
        <v>18.8181181825</v>
      </c>
      <c r="K88" s="63">
        <v>72.6224999999999</v>
      </c>
      <c r="L88" s="67">
        <v>84.34616804249988</v>
      </c>
      <c r="M88" s="69">
        <v>1.161433</v>
      </c>
      <c r="N88" s="71">
        <v>52.79874417999988</v>
      </c>
      <c r="O88" s="73">
        <v>4.86484359440625</v>
      </c>
      <c r="P88" s="75">
        <v>43329.0</v>
      </c>
      <c r="Q88" s="73" t="s">
        <v>351</v>
      </c>
      <c r="R88" s="73" t="s">
        <v>351</v>
      </c>
      <c r="S88" s="73" t="s">
        <v>351</v>
      </c>
      <c r="T88" s="65" t="s">
        <v>351</v>
      </c>
    </row>
    <row r="89">
      <c r="A89" s="35">
        <v>87.0</v>
      </c>
      <c r="B89" s="37" t="s">
        <v>352</v>
      </c>
      <c r="C89" s="37" t="s">
        <v>353</v>
      </c>
      <c r="D89" s="39" t="s">
        <v>48</v>
      </c>
      <c r="E89" s="40">
        <v>19.0</v>
      </c>
      <c r="F89" s="42">
        <v>45.6439035087719</v>
      </c>
      <c r="G89" s="46" t="s">
        <v>151</v>
      </c>
      <c r="H89" s="42">
        <v>2.46704883040935</v>
      </c>
      <c r="I89" s="42">
        <v>19.015</v>
      </c>
      <c r="J89" s="48">
        <v>22.084648495</v>
      </c>
      <c r="K89" s="42">
        <v>96.76</v>
      </c>
      <c r="L89" s="48">
        <v>112.38025708</v>
      </c>
      <c r="M89" s="50">
        <v>1.161433</v>
      </c>
      <c r="N89" s="52">
        <v>53.01233578390347</v>
      </c>
      <c r="O89" s="54">
        <v>2.865311924248822</v>
      </c>
      <c r="P89" s="56">
        <v>43353.0</v>
      </c>
      <c r="Q89" s="54">
        <v>47.22511951881579</v>
      </c>
      <c r="R89" s="54">
        <v>3.136849808141009</v>
      </c>
      <c r="S89" s="54">
        <v>5.787216265087714</v>
      </c>
      <c r="T89" s="46">
        <v>79.0</v>
      </c>
    </row>
    <row r="90">
      <c r="A90" s="35">
        <v>88.0</v>
      </c>
      <c r="B90" s="58" t="s">
        <v>354</v>
      </c>
      <c r="C90" s="58" t="s">
        <v>355</v>
      </c>
      <c r="D90" s="59" t="s">
        <v>68</v>
      </c>
      <c r="E90" s="61">
        <v>28.0</v>
      </c>
      <c r="F90" s="63">
        <v>2871.70571428571</v>
      </c>
      <c r="G90" s="65" t="s">
        <v>356</v>
      </c>
      <c r="H90" s="63">
        <v>177.953038095238</v>
      </c>
      <c r="I90" s="63">
        <v>974.5</v>
      </c>
      <c r="J90" s="67">
        <v>18.031767945</v>
      </c>
      <c r="K90" s="63">
        <v>9499.0</v>
      </c>
      <c r="L90" s="67">
        <v>175.76579139</v>
      </c>
      <c r="M90" s="69">
        <v>0.01850361</v>
      </c>
      <c r="N90" s="71">
        <v>53.13692257191421</v>
      </c>
      <c r="O90" s="73">
        <v>3.292773615229427</v>
      </c>
      <c r="P90" s="75">
        <v>43357.0</v>
      </c>
      <c r="Q90" s="73">
        <v>50.53662477777779</v>
      </c>
      <c r="R90" s="73">
        <v>2.6904743955812505</v>
      </c>
      <c r="S90" s="73">
        <v>2.600297794136509</v>
      </c>
      <c r="T90" s="65">
        <v>85.0</v>
      </c>
    </row>
    <row r="91">
      <c r="A91" s="35">
        <v>89.0</v>
      </c>
      <c r="B91" s="37" t="s">
        <v>357</v>
      </c>
      <c r="C91" s="37" t="s">
        <v>358</v>
      </c>
      <c r="D91" s="39" t="s">
        <v>212</v>
      </c>
      <c r="E91" s="40">
        <v>12.0</v>
      </c>
      <c r="F91" s="42">
        <v>46.2327777777777</v>
      </c>
      <c r="G91" s="46" t="s">
        <v>151</v>
      </c>
      <c r="H91" s="42">
        <v>0.784705423280423</v>
      </c>
      <c r="I91" s="42">
        <v>23.0</v>
      </c>
      <c r="J91" s="48">
        <v>26.712958999999998</v>
      </c>
      <c r="K91" s="42">
        <v>102.083333333333</v>
      </c>
      <c r="L91" s="48">
        <v>118.56295208333295</v>
      </c>
      <c r="M91" s="50">
        <v>1.161433</v>
      </c>
      <c r="N91" s="52">
        <v>53.69627379277768</v>
      </c>
      <c r="O91" s="54">
        <v>0.9113827738768515</v>
      </c>
      <c r="P91" s="56">
        <v>43361.0</v>
      </c>
      <c r="Q91" s="54">
        <v>96.6863705525</v>
      </c>
      <c r="R91" s="54">
        <v>1.3535176759285712</v>
      </c>
      <c r="S91" s="54">
        <v>-42.99009675972222</v>
      </c>
      <c r="T91" s="46">
        <v>160.0</v>
      </c>
    </row>
    <row r="92">
      <c r="A92" s="35">
        <v>90.0</v>
      </c>
      <c r="B92" s="58" t="s">
        <v>359</v>
      </c>
      <c r="C92" s="58" t="s">
        <v>360</v>
      </c>
      <c r="D92" s="59" t="s">
        <v>212</v>
      </c>
      <c r="E92" s="61">
        <v>9.0</v>
      </c>
      <c r="F92" s="63">
        <v>41.0925925925925</v>
      </c>
      <c r="G92" s="65" t="s">
        <v>361</v>
      </c>
      <c r="H92" s="63">
        <v>0.687283950617283</v>
      </c>
      <c r="I92" s="63">
        <v>20.0</v>
      </c>
      <c r="J92" s="67">
        <v>26.3163</v>
      </c>
      <c r="K92" s="63">
        <v>66.9166666666666</v>
      </c>
      <c r="L92" s="67">
        <v>88.04995374999991</v>
      </c>
      <c r="M92" s="69">
        <v>1.315815</v>
      </c>
      <c r="N92" s="71">
        <v>54.0702497222221</v>
      </c>
      <c r="O92" s="73">
        <v>0.9043385314814801</v>
      </c>
      <c r="P92" s="75">
        <v>43333.0</v>
      </c>
      <c r="Q92" s="73">
        <v>49.559464666666656</v>
      </c>
      <c r="R92" s="73">
        <v>0.8425596303703701</v>
      </c>
      <c r="S92" s="73">
        <v>4.510785055555566</v>
      </c>
      <c r="T92" s="65">
        <v>82.0</v>
      </c>
    </row>
    <row r="93">
      <c r="A93" s="35">
        <v>91.0</v>
      </c>
      <c r="B93" s="37" t="s">
        <v>362</v>
      </c>
      <c r="C93" s="37" t="s">
        <v>363</v>
      </c>
      <c r="D93" s="39" t="s">
        <v>48</v>
      </c>
      <c r="E93" s="40">
        <v>40.0</v>
      </c>
      <c r="F93" s="42">
        <v>16.55615</v>
      </c>
      <c r="G93" s="46" t="s">
        <v>364</v>
      </c>
      <c r="H93" s="42">
        <v>1.44277885010822</v>
      </c>
      <c r="I93" s="42">
        <v>2.833</v>
      </c>
      <c r="J93" s="48">
        <v>9.342126297</v>
      </c>
      <c r="K93" s="42">
        <v>44.75</v>
      </c>
      <c r="L93" s="48">
        <v>147.56800275</v>
      </c>
      <c r="M93" s="50">
        <v>3.297609</v>
      </c>
      <c r="N93" s="52">
        <v>54.595709245349994</v>
      </c>
      <c r="O93" s="54">
        <v>4.757720521126517</v>
      </c>
      <c r="P93" s="56">
        <v>43336.0</v>
      </c>
      <c r="Q93" s="54">
        <v>53.19616227908332</v>
      </c>
      <c r="R93" s="54">
        <v>4.52569289663473</v>
      </c>
      <c r="S93" s="54">
        <v>1.3995469662666764</v>
      </c>
      <c r="T93" s="46">
        <v>92.0</v>
      </c>
    </row>
    <row r="94">
      <c r="A94" s="35">
        <v>92.0</v>
      </c>
      <c r="B94" s="58" t="s">
        <v>365</v>
      </c>
      <c r="C94" s="58" t="s">
        <v>366</v>
      </c>
      <c r="D94" s="59" t="s">
        <v>68</v>
      </c>
      <c r="E94" s="61">
        <v>22.0</v>
      </c>
      <c r="F94" s="63">
        <v>817060.606060606</v>
      </c>
      <c r="G94" s="65" t="s">
        <v>367</v>
      </c>
      <c r="H94" s="63">
        <v>13530.75</v>
      </c>
      <c r="I94" s="63">
        <v>230000.0</v>
      </c>
      <c r="J94" s="67">
        <v>15.4393503</v>
      </c>
      <c r="K94" s="63">
        <v>4999000.0</v>
      </c>
      <c r="L94" s="67">
        <v>335.57092238999996</v>
      </c>
      <c r="M94" s="69">
        <v>6.712761E-5</v>
      </c>
      <c r="N94" s="71">
        <v>54.84732570999999</v>
      </c>
      <c r="O94" s="73">
        <v>0.9082869090075</v>
      </c>
      <c r="P94" s="75">
        <v>43336.0</v>
      </c>
      <c r="Q94" s="73">
        <v>70.76973518999999</v>
      </c>
      <c r="R94" s="73">
        <v>1.39138023552</v>
      </c>
      <c r="S94" s="73">
        <v>-15.922409479999999</v>
      </c>
      <c r="T94" s="65">
        <v>126.0</v>
      </c>
    </row>
    <row r="95">
      <c r="A95" s="35">
        <v>93.0</v>
      </c>
      <c r="B95" s="37" t="s">
        <v>368</v>
      </c>
      <c r="C95" s="37" t="s">
        <v>369</v>
      </c>
      <c r="D95" s="39" t="s">
        <v>40</v>
      </c>
      <c r="E95" s="40">
        <v>36.0</v>
      </c>
      <c r="F95" s="42">
        <v>782.185833333333</v>
      </c>
      <c r="G95" s="46" t="s">
        <v>370</v>
      </c>
      <c r="H95" s="42">
        <v>49.4197847222222</v>
      </c>
      <c r="I95" s="42">
        <v>99.0</v>
      </c>
      <c r="J95" s="48">
        <v>6.9928155</v>
      </c>
      <c r="K95" s="42">
        <v>1789.0</v>
      </c>
      <c r="L95" s="48">
        <v>126.3651205</v>
      </c>
      <c r="M95" s="50">
        <v>0.0706345</v>
      </c>
      <c r="N95" s="52">
        <v>55.24930524458331</v>
      </c>
      <c r="O95" s="54">
        <v>3.490741783961804</v>
      </c>
      <c r="P95" s="56">
        <v>43357.0</v>
      </c>
      <c r="Q95" s="54">
        <v>58.83600474074077</v>
      </c>
      <c r="R95" s="54">
        <v>4.0421163562962965</v>
      </c>
      <c r="S95" s="54">
        <v>-3.5866994961574363</v>
      </c>
      <c r="T95" s="46">
        <v>102.0</v>
      </c>
    </row>
    <row r="96">
      <c r="A96" s="35">
        <v>94.0</v>
      </c>
      <c r="B96" s="58" t="s">
        <v>371</v>
      </c>
      <c r="C96" s="58" t="s">
        <v>372</v>
      </c>
      <c r="D96" s="59" t="s">
        <v>212</v>
      </c>
      <c r="E96" s="61">
        <v>12.0</v>
      </c>
      <c r="F96" s="63">
        <v>496.576388888888</v>
      </c>
      <c r="G96" s="65" t="s">
        <v>373</v>
      </c>
      <c r="H96" s="63">
        <v>3.53512916666666</v>
      </c>
      <c r="I96" s="63">
        <v>236.333333333333</v>
      </c>
      <c r="J96" s="67">
        <v>26.646583333333293</v>
      </c>
      <c r="K96" s="63">
        <v>936.333333333333</v>
      </c>
      <c r="L96" s="67">
        <v>105.5715833333333</v>
      </c>
      <c r="M96" s="69">
        <v>0.11274999999999999</v>
      </c>
      <c r="N96" s="71">
        <v>55.98898784722212</v>
      </c>
      <c r="O96" s="73">
        <v>0.3985858135416659</v>
      </c>
      <c r="P96" s="75">
        <v>43362.0</v>
      </c>
      <c r="Q96" s="73">
        <v>53.03634889318182</v>
      </c>
      <c r="R96" s="73">
        <v>0.4370278324381313</v>
      </c>
      <c r="S96" s="73">
        <v>2.9526389540403812</v>
      </c>
      <c r="T96" s="65">
        <v>91.0</v>
      </c>
    </row>
    <row r="97">
      <c r="A97" s="35">
        <v>95.0</v>
      </c>
      <c r="B97" s="37" t="s">
        <v>374</v>
      </c>
      <c r="C97" s="37" t="s">
        <v>375</v>
      </c>
      <c r="D97" s="39" t="s">
        <v>212</v>
      </c>
      <c r="E97" s="40">
        <v>7.0</v>
      </c>
      <c r="F97" s="42">
        <v>48.3619047619047</v>
      </c>
      <c r="G97" s="46" t="s">
        <v>151</v>
      </c>
      <c r="H97" s="42">
        <v>0.435595238095238</v>
      </c>
      <c r="I97" s="42">
        <v>20.7333333333333</v>
      </c>
      <c r="J97" s="48">
        <v>24.08037753333329</v>
      </c>
      <c r="K97" s="42">
        <v>84.0</v>
      </c>
      <c r="L97" s="48">
        <v>97.560372</v>
      </c>
      <c r="M97" s="50">
        <v>1.161433</v>
      </c>
      <c r="N97" s="52">
        <v>56.16911213333326</v>
      </c>
      <c r="O97" s="54">
        <v>0.5059146841666665</v>
      </c>
      <c r="P97" s="56">
        <v>43363.0</v>
      </c>
      <c r="Q97" s="54">
        <v>39.250823777857136</v>
      </c>
      <c r="R97" s="54">
        <v>2.287030916668367</v>
      </c>
      <c r="S97" s="54">
        <v>16.918288355476193</v>
      </c>
      <c r="T97" s="46">
        <v>63.0</v>
      </c>
    </row>
    <row r="98">
      <c r="A98" s="35">
        <v>96.0</v>
      </c>
      <c r="B98" s="58" t="s">
        <v>376</v>
      </c>
      <c r="C98" s="58" t="s">
        <v>377</v>
      </c>
      <c r="D98" s="59" t="s">
        <v>15</v>
      </c>
      <c r="E98" s="61">
        <v>3.0</v>
      </c>
      <c r="F98" s="63">
        <v>44.0</v>
      </c>
      <c r="G98" s="65" t="s">
        <v>378</v>
      </c>
      <c r="H98" s="63">
        <v>18.3888888888888</v>
      </c>
      <c r="I98" s="63">
        <v>16.6666666666666</v>
      </c>
      <c r="J98" s="67">
        <v>21.77254999999991</v>
      </c>
      <c r="K98" s="63">
        <v>76.6666666666666</v>
      </c>
      <c r="L98" s="67">
        <v>100.15372999999991</v>
      </c>
      <c r="M98" s="69">
        <v>1.3063529999999999</v>
      </c>
      <c r="N98" s="71">
        <v>57.47953199999999</v>
      </c>
      <c r="O98" s="73">
        <v>24.022380166666547</v>
      </c>
      <c r="P98" s="75">
        <v>43362.0</v>
      </c>
      <c r="Q98" s="73">
        <v>58.133680000000005</v>
      </c>
      <c r="R98" s="73">
        <v>24.29576777777778</v>
      </c>
      <c r="S98" s="73">
        <v>-0.6541480000000135</v>
      </c>
      <c r="T98" s="65">
        <v>101.0</v>
      </c>
    </row>
    <row r="99">
      <c r="A99" s="35">
        <v>97.0</v>
      </c>
      <c r="B99" s="37" t="s">
        <v>379</v>
      </c>
      <c r="C99" s="37" t="s">
        <v>380</v>
      </c>
      <c r="D99" s="39" t="s">
        <v>381</v>
      </c>
      <c r="E99" s="40">
        <v>28.0</v>
      </c>
      <c r="F99" s="42">
        <v>75.0531547619047</v>
      </c>
      <c r="G99" s="46" t="s">
        <v>382</v>
      </c>
      <c r="H99" s="42">
        <v>2.64457517857142</v>
      </c>
      <c r="I99" s="42">
        <v>29.99</v>
      </c>
      <c r="J99" s="48">
        <v>23.038318</v>
      </c>
      <c r="K99" s="42">
        <v>158.401666666666</v>
      </c>
      <c r="L99" s="48">
        <v>121.68416033333281</v>
      </c>
      <c r="M99" s="50">
        <v>0.7682</v>
      </c>
      <c r="N99" s="52">
        <v>57.65583348809518</v>
      </c>
      <c r="O99" s="54">
        <v>2.031562652178565</v>
      </c>
      <c r="P99" s="56">
        <v>43343.0</v>
      </c>
      <c r="Q99" s="54">
        <v>52.99426747617188</v>
      </c>
      <c r="R99" s="54">
        <v>2.0406475345844535</v>
      </c>
      <c r="S99" s="54">
        <v>4.661566011923362</v>
      </c>
      <c r="T99" s="46">
        <v>90.0</v>
      </c>
    </row>
    <row r="100">
      <c r="A100" s="35">
        <v>98.0</v>
      </c>
      <c r="B100" s="58" t="s">
        <v>383</v>
      </c>
      <c r="C100" s="58" t="s">
        <v>384</v>
      </c>
      <c r="D100" s="59" t="s">
        <v>212</v>
      </c>
      <c r="E100" s="61">
        <v>18.0</v>
      </c>
      <c r="F100" s="63">
        <v>50.1278703703703</v>
      </c>
      <c r="G100" s="65" t="s">
        <v>151</v>
      </c>
      <c r="H100" s="63">
        <v>0.74174975749559</v>
      </c>
      <c r="I100" s="63">
        <v>15.75</v>
      </c>
      <c r="J100" s="67">
        <v>18.29256975</v>
      </c>
      <c r="K100" s="63">
        <v>213.333333333333</v>
      </c>
      <c r="L100" s="67">
        <v>247.77237333333292</v>
      </c>
      <c r="M100" s="69">
        <v>1.161433</v>
      </c>
      <c r="N100" s="71">
        <v>58.220162867870286</v>
      </c>
      <c r="O100" s="73">
        <v>0.8614926460973755</v>
      </c>
      <c r="P100" s="75">
        <v>43335.0</v>
      </c>
      <c r="Q100" s="73">
        <v>54.00376187666666</v>
      </c>
      <c r="R100" s="73">
        <v>0.7761706926570104</v>
      </c>
      <c r="S100" s="73">
        <v>4.216400991203706</v>
      </c>
      <c r="T100" s="65">
        <v>95.0</v>
      </c>
    </row>
    <row r="101">
      <c r="A101" s="35">
        <v>99.0</v>
      </c>
      <c r="B101" s="37" t="s">
        <v>385</v>
      </c>
      <c r="C101" s="37" t="s">
        <v>386</v>
      </c>
      <c r="D101" s="39" t="s">
        <v>212</v>
      </c>
      <c r="E101" s="40">
        <v>7.0</v>
      </c>
      <c r="F101" s="42">
        <v>44.5685714285714</v>
      </c>
      <c r="G101" s="46" t="s">
        <v>281</v>
      </c>
      <c r="H101" s="42">
        <v>0.0951378571428571</v>
      </c>
      <c r="I101" s="42">
        <v>18.99</v>
      </c>
      <c r="J101" s="48">
        <v>24.807643469999995</v>
      </c>
      <c r="K101" s="42">
        <v>72.49</v>
      </c>
      <c r="L101" s="48">
        <v>94.69752896999998</v>
      </c>
      <c r="M101" s="50">
        <v>1.3063529999999999</v>
      </c>
      <c r="N101" s="52">
        <v>58.22228699142853</v>
      </c>
      <c r="O101" s="54">
        <v>0.12428362509214277</v>
      </c>
      <c r="P101" s="56">
        <v>43362.0</v>
      </c>
      <c r="Q101" s="54">
        <v>55.548938555</v>
      </c>
      <c r="R101" s="54">
        <v>0.849975844595</v>
      </c>
      <c r="S101" s="54">
        <v>2.6733484364285687</v>
      </c>
      <c r="T101" s="46">
        <v>98.0</v>
      </c>
    </row>
    <row r="102">
      <c r="A102" s="35">
        <v>100.0</v>
      </c>
      <c r="B102" s="58" t="s">
        <v>387</v>
      </c>
      <c r="C102" s="58" t="s">
        <v>388</v>
      </c>
      <c r="D102" s="58" t="s">
        <v>236</v>
      </c>
      <c r="E102" s="61">
        <v>3.0</v>
      </c>
      <c r="F102" s="63">
        <v>118.583333333333</v>
      </c>
      <c r="G102" s="65" t="s">
        <v>389</v>
      </c>
      <c r="H102" s="63">
        <v>11.4458333333333</v>
      </c>
      <c r="I102" s="63">
        <v>75.25</v>
      </c>
      <c r="J102" s="67">
        <v>37.174260024999995</v>
      </c>
      <c r="K102" s="63">
        <v>175.25</v>
      </c>
      <c r="L102" s="67">
        <v>86.575270025</v>
      </c>
      <c r="M102" s="69">
        <v>0.49401009999999995</v>
      </c>
      <c r="N102" s="71">
        <v>58.58136435833316</v>
      </c>
      <c r="O102" s="73">
        <v>5.654357269583317</v>
      </c>
      <c r="P102" s="75">
        <v>43363.0</v>
      </c>
      <c r="Q102" s="73">
        <v>88.64659125</v>
      </c>
      <c r="R102" s="73">
        <v>28.36084409830729</v>
      </c>
      <c r="S102" s="73">
        <v>-30.065226891666676</v>
      </c>
      <c r="T102" s="65">
        <v>157.0</v>
      </c>
    </row>
    <row r="103">
      <c r="A103" s="35">
        <v>101.0</v>
      </c>
      <c r="B103" s="37" t="s">
        <v>390</v>
      </c>
      <c r="C103" s="37" t="s">
        <v>391</v>
      </c>
      <c r="D103" s="39" t="s">
        <v>40</v>
      </c>
      <c r="E103" s="40">
        <v>6.0</v>
      </c>
      <c r="F103" s="42">
        <v>33118.0555555555</v>
      </c>
      <c r="G103" s="46" t="s">
        <v>392</v>
      </c>
      <c r="H103" s="42">
        <v>24783.6950231481</v>
      </c>
      <c r="I103" s="42">
        <v>16141.6666666666</v>
      </c>
      <c r="J103" s="48">
        <v>28.63531666666655</v>
      </c>
      <c r="K103" s="42">
        <v>55666.6666666666</v>
      </c>
      <c r="L103" s="48">
        <v>98.75266666666656</v>
      </c>
      <c r="M103" s="50">
        <v>0.0017740000000000002</v>
      </c>
      <c r="N103" s="52">
        <v>58.75143055555546</v>
      </c>
      <c r="O103" s="54">
        <v>43.966274971064735</v>
      </c>
      <c r="P103" s="56">
        <v>43335.0</v>
      </c>
      <c r="Q103" s="54">
        <v>68.38501625666667</v>
      </c>
      <c r="R103" s="54">
        <v>53.13459455483797</v>
      </c>
      <c r="S103" s="54">
        <v>-9.633585701111116</v>
      </c>
      <c r="T103" s="46">
        <v>119.0</v>
      </c>
    </row>
    <row r="104">
      <c r="A104" s="35">
        <v>102.0</v>
      </c>
      <c r="B104" s="58" t="s">
        <v>393</v>
      </c>
      <c r="C104" s="58" t="s">
        <v>394</v>
      </c>
      <c r="D104" s="59" t="s">
        <v>44</v>
      </c>
      <c r="E104" s="61">
        <v>36.0</v>
      </c>
      <c r="F104" s="63">
        <v>88.9295601851851</v>
      </c>
      <c r="G104" s="65" t="s">
        <v>395</v>
      </c>
      <c r="H104" s="63">
        <v>0.832293864677124</v>
      </c>
      <c r="I104" s="63">
        <v>64.0833333333333</v>
      </c>
      <c r="J104" s="67">
        <v>42.35267499999998</v>
      </c>
      <c r="K104" s="63">
        <v>134.25</v>
      </c>
      <c r="L104" s="67">
        <v>88.72582499999999</v>
      </c>
      <c r="M104" s="69">
        <v>0.6608999999999999</v>
      </c>
      <c r="N104" s="71">
        <v>58.773546326388825</v>
      </c>
      <c r="O104" s="73">
        <v>0.5500630151651111</v>
      </c>
      <c r="P104" s="75">
        <v>43356.0</v>
      </c>
      <c r="Q104" s="73">
        <v>62.93543835493419</v>
      </c>
      <c r="R104" s="73">
        <v>0.6692704962886945</v>
      </c>
      <c r="S104" s="73">
        <v>-4.161892028545331</v>
      </c>
      <c r="T104" s="65">
        <v>110.0</v>
      </c>
    </row>
    <row r="105">
      <c r="A105" s="35">
        <v>103.0</v>
      </c>
      <c r="B105" s="37" t="s">
        <v>397</v>
      </c>
      <c r="C105" s="37" t="s">
        <v>398</v>
      </c>
      <c r="D105" s="39" t="s">
        <v>212</v>
      </c>
      <c r="E105" s="40">
        <v>22.0</v>
      </c>
      <c r="F105" s="42">
        <v>50.9967803030303</v>
      </c>
      <c r="G105" s="46" t="s">
        <v>151</v>
      </c>
      <c r="H105" s="42">
        <v>0.713370454545454</v>
      </c>
      <c r="I105" s="42">
        <v>25.0</v>
      </c>
      <c r="J105" s="48">
        <v>29.035825</v>
      </c>
      <c r="K105" s="42">
        <v>84.95</v>
      </c>
      <c r="L105" s="48">
        <v>98.66373335</v>
      </c>
      <c r="M105" s="50">
        <v>1.161433</v>
      </c>
      <c r="N105" s="52">
        <v>59.22934353768939</v>
      </c>
      <c r="O105" s="54">
        <v>0.8285319871340903</v>
      </c>
      <c r="P105" s="56">
        <v>43357.0</v>
      </c>
      <c r="Q105" s="54">
        <v>47.037344974999996</v>
      </c>
      <c r="R105" s="54">
        <v>1.0548668105989583</v>
      </c>
      <c r="S105" s="54">
        <v>12.191998562689399</v>
      </c>
      <c r="T105" s="46">
        <v>77.0</v>
      </c>
    </row>
    <row r="106">
      <c r="A106" s="35">
        <v>104.0</v>
      </c>
      <c r="B106" s="58" t="s">
        <v>399</v>
      </c>
      <c r="C106" s="58" t="s">
        <v>400</v>
      </c>
      <c r="D106" s="58" t="s">
        <v>51</v>
      </c>
      <c r="E106" s="61">
        <v>6.0</v>
      </c>
      <c r="F106" s="63">
        <v>51.8552777777777</v>
      </c>
      <c r="G106" s="65" t="s">
        <v>151</v>
      </c>
      <c r="H106" s="63">
        <v>2.14818055555555</v>
      </c>
      <c r="I106" s="63">
        <v>34.99</v>
      </c>
      <c r="J106" s="67">
        <v>40.63854067</v>
      </c>
      <c r="K106" s="63">
        <v>99.9</v>
      </c>
      <c r="L106" s="67">
        <v>116.0271567</v>
      </c>
      <c r="M106" s="69">
        <v>1.161433</v>
      </c>
      <c r="N106" s="71">
        <v>60.22643083527768</v>
      </c>
      <c r="O106" s="73">
        <v>2.494967787180549</v>
      </c>
      <c r="P106" s="75">
        <v>43362.0</v>
      </c>
      <c r="Q106" s="73">
        <v>63.26589943285714</v>
      </c>
      <c r="R106" s="73">
        <v>2.320357881442857</v>
      </c>
      <c r="S106" s="73">
        <v>-3.039468597579358</v>
      </c>
      <c r="T106" s="65">
        <v>111.0</v>
      </c>
    </row>
    <row r="107">
      <c r="A107" s="35">
        <v>105.0</v>
      </c>
      <c r="B107" s="37" t="s">
        <v>401</v>
      </c>
      <c r="C107" s="37" t="s">
        <v>402</v>
      </c>
      <c r="D107" s="37" t="s">
        <v>51</v>
      </c>
      <c r="E107" s="40">
        <v>8.0</v>
      </c>
      <c r="F107" s="42">
        <v>163.16375</v>
      </c>
      <c r="G107" s="46" t="s">
        <v>403</v>
      </c>
      <c r="H107" s="42">
        <v>7.21470520833333</v>
      </c>
      <c r="I107" s="42">
        <v>68.25</v>
      </c>
      <c r="J107" s="48">
        <v>25.253926425</v>
      </c>
      <c r="K107" s="42">
        <v>358.3225</v>
      </c>
      <c r="L107" s="48">
        <v>132.58681394024998</v>
      </c>
      <c r="M107" s="50">
        <v>0.3700209</v>
      </c>
      <c r="N107" s="52">
        <v>60.37399762237499</v>
      </c>
      <c r="O107" s="54">
        <v>2.669591714422186</v>
      </c>
      <c r="P107" s="56">
        <v>43327.0</v>
      </c>
      <c r="Q107" s="54">
        <v>57.132614538375</v>
      </c>
      <c r="R107" s="54">
        <v>2.37883507277875</v>
      </c>
      <c r="S107" s="54">
        <v>3.2413830839999918</v>
      </c>
      <c r="T107" s="46">
        <v>99.0</v>
      </c>
    </row>
    <row r="108">
      <c r="A108" s="35">
        <v>106.0</v>
      </c>
      <c r="B108" s="58" t="s">
        <v>404</v>
      </c>
      <c r="C108" s="58" t="s">
        <v>405</v>
      </c>
      <c r="D108" s="58" t="s">
        <v>51</v>
      </c>
      <c r="E108" s="61">
        <v>19.0</v>
      </c>
      <c r="F108" s="63">
        <v>412.537543859649</v>
      </c>
      <c r="G108" s="65" t="s">
        <v>406</v>
      </c>
      <c r="H108" s="63">
        <v>22.6033274853801</v>
      </c>
      <c r="I108" s="63">
        <v>145.13</v>
      </c>
      <c r="J108" s="67">
        <v>21.380537087</v>
      </c>
      <c r="K108" s="63">
        <v>700.0</v>
      </c>
      <c r="L108" s="67">
        <v>103.12393</v>
      </c>
      <c r="M108" s="69">
        <v>0.1473199</v>
      </c>
      <c r="N108" s="71">
        <v>60.77498970764911</v>
      </c>
      <c r="O108" s="73">
        <v>3.3299199448134478</v>
      </c>
      <c r="P108" s="75">
        <v>43342.0</v>
      </c>
      <c r="Q108" s="73">
        <v>72.60227204880002</v>
      </c>
      <c r="R108" s="73">
        <v>2.806560340210715</v>
      </c>
      <c r="S108" s="73">
        <v>-11.827282341150898</v>
      </c>
      <c r="T108" s="65">
        <v>132.0</v>
      </c>
    </row>
    <row r="109">
      <c r="A109" s="35">
        <v>107.0</v>
      </c>
      <c r="B109" s="37" t="s">
        <v>407</v>
      </c>
      <c r="C109" s="37" t="s">
        <v>408</v>
      </c>
      <c r="D109" s="39" t="s">
        <v>212</v>
      </c>
      <c r="E109" s="40">
        <v>12.0</v>
      </c>
      <c r="F109" s="42">
        <v>52.6475</v>
      </c>
      <c r="G109" s="46" t="s">
        <v>151</v>
      </c>
      <c r="H109" s="42">
        <v>0.610242222222222</v>
      </c>
      <c r="I109" s="42">
        <v>26.74</v>
      </c>
      <c r="J109" s="48">
        <v>31.056718419999996</v>
      </c>
      <c r="K109" s="42">
        <v>94.1566666666666</v>
      </c>
      <c r="L109" s="48">
        <v>109.35665983666658</v>
      </c>
      <c r="M109" s="50">
        <v>1.161433</v>
      </c>
      <c r="N109" s="52">
        <v>61.1465438675</v>
      </c>
      <c r="O109" s="54">
        <v>0.7087554548822219</v>
      </c>
      <c r="P109" s="56">
        <v>43362.0</v>
      </c>
      <c r="Q109" s="54">
        <v>51.79306853363636</v>
      </c>
      <c r="R109" s="54">
        <v>0.5923716315754546</v>
      </c>
      <c r="S109" s="54">
        <v>9.353475333863642</v>
      </c>
      <c r="T109" s="46">
        <v>87.0</v>
      </c>
    </row>
    <row r="110">
      <c r="A110" s="35">
        <v>108.0</v>
      </c>
      <c r="B110" s="58" t="s">
        <v>409</v>
      </c>
      <c r="C110" s="58" t="s">
        <v>410</v>
      </c>
      <c r="D110" s="59" t="s">
        <v>68</v>
      </c>
      <c r="E110" s="61">
        <v>34.0</v>
      </c>
      <c r="F110" s="63">
        <v>62.2907843137254</v>
      </c>
      <c r="G110" s="65" t="s">
        <v>278</v>
      </c>
      <c r="H110" s="63">
        <v>19.4091148653906</v>
      </c>
      <c r="I110" s="63">
        <v>15.99</v>
      </c>
      <c r="J110" s="67">
        <v>15.99</v>
      </c>
      <c r="K110" s="63">
        <v>353.333333333333</v>
      </c>
      <c r="L110" s="67">
        <v>353.333333333333</v>
      </c>
      <c r="M110" s="69">
        <v>1.0</v>
      </c>
      <c r="N110" s="71">
        <v>62.2907843137254</v>
      </c>
      <c r="O110" s="73">
        <v>19.4091148653906</v>
      </c>
      <c r="P110" s="75">
        <v>43728.0</v>
      </c>
      <c r="Q110" s="73">
        <v>52.89466666666667</v>
      </c>
      <c r="R110" s="73">
        <v>19.024156538253415</v>
      </c>
      <c r="S110" s="73">
        <v>9.396117647058823</v>
      </c>
      <c r="T110" s="65">
        <v>89.0</v>
      </c>
    </row>
    <row r="111">
      <c r="A111" s="35">
        <v>109.0</v>
      </c>
      <c r="B111" s="37" t="s">
        <v>411</v>
      </c>
      <c r="C111" s="37" t="s">
        <v>412</v>
      </c>
      <c r="D111" s="37" t="s">
        <v>236</v>
      </c>
      <c r="E111" s="40">
        <v>32.0</v>
      </c>
      <c r="F111" s="42">
        <v>62.4456249999999</v>
      </c>
      <c r="G111" s="46" t="s">
        <v>278</v>
      </c>
      <c r="H111" s="42">
        <v>2.61486134004884</v>
      </c>
      <c r="I111" s="42">
        <v>23.51</v>
      </c>
      <c r="J111" s="48">
        <v>23.51</v>
      </c>
      <c r="K111" s="42">
        <v>224.0</v>
      </c>
      <c r="L111" s="48">
        <v>224.0</v>
      </c>
      <c r="M111" s="50">
        <v>1.0</v>
      </c>
      <c r="N111" s="52">
        <v>62.4456249999999</v>
      </c>
      <c r="O111" s="54">
        <v>2.61486134004884</v>
      </c>
      <c r="P111" s="56">
        <v>43350.0</v>
      </c>
      <c r="Q111" s="54">
        <v>62.29388888888889</v>
      </c>
      <c r="R111" s="54">
        <v>4.398508177910053</v>
      </c>
      <c r="S111" s="54">
        <v>0.15173611111110574</v>
      </c>
      <c r="T111" s="46">
        <v>109.0</v>
      </c>
    </row>
    <row r="112">
      <c r="A112" s="35">
        <v>110.0</v>
      </c>
      <c r="B112" s="58" t="s">
        <v>413</v>
      </c>
      <c r="C112" s="58" t="s">
        <v>414</v>
      </c>
      <c r="D112" s="58" t="s">
        <v>51</v>
      </c>
      <c r="E112" s="61">
        <v>12.0</v>
      </c>
      <c r="F112" s="63">
        <v>8519.90041666666</v>
      </c>
      <c r="G112" s="65" t="s">
        <v>415</v>
      </c>
      <c r="H112" s="63">
        <v>665.570490625</v>
      </c>
      <c r="I112" s="63">
        <v>3370.0</v>
      </c>
      <c r="J112" s="67">
        <v>24.75029437</v>
      </c>
      <c r="K112" s="63">
        <v>18056.335</v>
      </c>
      <c r="L112" s="67">
        <v>132.611159196835</v>
      </c>
      <c r="M112" s="69">
        <v>0.007344301</v>
      </c>
      <c r="N112" s="71">
        <v>62.57271315002537</v>
      </c>
      <c r="O112" s="73">
        <v>4.888150019867679</v>
      </c>
      <c r="P112" s="75">
        <v>43333.0</v>
      </c>
      <c r="Q112" s="73">
        <v>62.061740202206664</v>
      </c>
      <c r="R112" s="73">
        <v>4.933307830446387</v>
      </c>
      <c r="S112" s="73">
        <v>0.5109729478187433</v>
      </c>
      <c r="T112" s="65">
        <v>107.0</v>
      </c>
    </row>
    <row r="113">
      <c r="A113" s="35">
        <v>111.0</v>
      </c>
      <c r="B113" s="37" t="s">
        <v>416</v>
      </c>
      <c r="C113" s="37" t="s">
        <v>417</v>
      </c>
      <c r="D113" s="39" t="s">
        <v>212</v>
      </c>
      <c r="E113" s="40">
        <v>6.0</v>
      </c>
      <c r="F113" s="42">
        <v>47.9822222222222</v>
      </c>
      <c r="G113" s="46" t="s">
        <v>281</v>
      </c>
      <c r="H113" s="42">
        <v>1.36940277777777</v>
      </c>
      <c r="I113" s="42">
        <v>37.99</v>
      </c>
      <c r="J113" s="48">
        <v>49.62835047</v>
      </c>
      <c r="K113" s="42">
        <v>59.4066666666666</v>
      </c>
      <c r="L113" s="48">
        <v>77.6060772199999</v>
      </c>
      <c r="M113" s="50">
        <v>1.3063529999999999</v>
      </c>
      <c r="N113" s="52">
        <v>62.68171994666663</v>
      </c>
      <c r="O113" s="54">
        <v>1.788923426958323</v>
      </c>
      <c r="P113" s="56">
        <v>43327.0</v>
      </c>
      <c r="Q113" s="54">
        <v>51.667474334999994</v>
      </c>
      <c r="R113" s="54">
        <v>1.450464721</v>
      </c>
      <c r="S113" s="54">
        <v>11.014245611666674</v>
      </c>
      <c r="T113" s="46">
        <v>86.0</v>
      </c>
    </row>
    <row r="114">
      <c r="A114" s="35">
        <v>112.0</v>
      </c>
      <c r="B114" s="58" t="s">
        <v>418</v>
      </c>
      <c r="C114" s="58" t="s">
        <v>419</v>
      </c>
      <c r="D114" s="58" t="s">
        <v>51</v>
      </c>
      <c r="E114" s="61">
        <v>29.0</v>
      </c>
      <c r="F114" s="63">
        <v>63.4468965517241</v>
      </c>
      <c r="G114" s="65" t="s">
        <v>278</v>
      </c>
      <c r="H114" s="63">
        <v>7.87064204501915</v>
      </c>
      <c r="I114" s="63">
        <v>18.99</v>
      </c>
      <c r="J114" s="67">
        <v>18.99</v>
      </c>
      <c r="K114" s="63">
        <v>194.99</v>
      </c>
      <c r="L114" s="67">
        <v>194.99</v>
      </c>
      <c r="M114" s="69">
        <v>1.0</v>
      </c>
      <c r="N114" s="71">
        <v>63.4468965517241</v>
      </c>
      <c r="O114" s="73">
        <v>7.87064204501915</v>
      </c>
      <c r="P114" s="75">
        <v>43357.0</v>
      </c>
      <c r="Q114" s="73">
        <v>68.37230769230771</v>
      </c>
      <c r="R114" s="73">
        <v>7.995792457264956</v>
      </c>
      <c r="S114" s="73">
        <v>-4.925411140583563</v>
      </c>
      <c r="T114" s="65">
        <v>118.0</v>
      </c>
    </row>
    <row r="115">
      <c r="A115" s="35">
        <v>113.0</v>
      </c>
      <c r="B115" s="37" t="s">
        <v>420</v>
      </c>
      <c r="C115" s="37" t="s">
        <v>421</v>
      </c>
      <c r="D115" s="37" t="s">
        <v>236</v>
      </c>
      <c r="E115" s="40">
        <v>13.0</v>
      </c>
      <c r="F115" s="42">
        <v>63.8430769230769</v>
      </c>
      <c r="G115" s="46" t="s">
        <v>278</v>
      </c>
      <c r="H115" s="42">
        <v>9.97407692307692</v>
      </c>
      <c r="I115" s="42">
        <v>27.99</v>
      </c>
      <c r="J115" s="48">
        <v>27.99</v>
      </c>
      <c r="K115" s="42">
        <v>125.0</v>
      </c>
      <c r="L115" s="48">
        <v>125.0</v>
      </c>
      <c r="M115" s="50">
        <v>1.0</v>
      </c>
      <c r="N115" s="52">
        <v>63.8430769230769</v>
      </c>
      <c r="O115" s="54">
        <v>9.97407692307692</v>
      </c>
      <c r="P115" s="56">
        <v>43361.0</v>
      </c>
      <c r="Q115" s="54">
        <v>53.887789253760936</v>
      </c>
      <c r="R115" s="54">
        <v>11.072323968894622</v>
      </c>
      <c r="S115" s="54">
        <v>9.955287669315993</v>
      </c>
      <c r="T115" s="46">
        <v>94.0</v>
      </c>
    </row>
    <row r="116">
      <c r="A116" s="35">
        <v>114.0</v>
      </c>
      <c r="B116" s="58" t="s">
        <v>422</v>
      </c>
      <c r="C116" s="58" t="s">
        <v>423</v>
      </c>
      <c r="D116" s="59" t="s">
        <v>40</v>
      </c>
      <c r="E116" s="61">
        <v>4.0</v>
      </c>
      <c r="F116" s="63">
        <v>2203.16666666666</v>
      </c>
      <c r="G116" s="65" t="s">
        <v>424</v>
      </c>
      <c r="H116" s="63">
        <v>71.9516666666666</v>
      </c>
      <c r="I116" s="63">
        <v>999.0</v>
      </c>
      <c r="J116" s="67">
        <v>29.049141780000003</v>
      </c>
      <c r="K116" s="63">
        <v>4215.66666666666</v>
      </c>
      <c r="L116" s="67">
        <v>122.5840827799998</v>
      </c>
      <c r="M116" s="69">
        <v>0.029078220000000002</v>
      </c>
      <c r="N116" s="71">
        <v>64.06416502999981</v>
      </c>
      <c r="O116" s="73">
        <v>2.092226392699998</v>
      </c>
      <c r="P116" s="75">
        <v>43362.0</v>
      </c>
      <c r="Q116" s="73">
        <v>35.8186626875</v>
      </c>
      <c r="R116" s="73">
        <v>12.968623462084961</v>
      </c>
      <c r="S116" s="73">
        <v>28.24550234250001</v>
      </c>
      <c r="T116" s="65">
        <v>51.0</v>
      </c>
    </row>
    <row r="117">
      <c r="A117" s="35">
        <v>115.0</v>
      </c>
      <c r="B117" s="37" t="s">
        <v>425</v>
      </c>
      <c r="C117" s="37" t="s">
        <v>426</v>
      </c>
      <c r="D117" s="39" t="s">
        <v>44</v>
      </c>
      <c r="E117" s="40">
        <v>9.0</v>
      </c>
      <c r="F117" s="42">
        <v>137.391481481481</v>
      </c>
      <c r="G117" s="46" t="s">
        <v>427</v>
      </c>
      <c r="H117" s="42">
        <v>142.507700617283</v>
      </c>
      <c r="I117" s="42">
        <v>35.0</v>
      </c>
      <c r="J117" s="48">
        <v>16.428124999999998</v>
      </c>
      <c r="K117" s="42">
        <v>323.1</v>
      </c>
      <c r="L117" s="48">
        <v>151.6550625</v>
      </c>
      <c r="M117" s="50">
        <v>0.469375</v>
      </c>
      <c r="N117" s="52">
        <v>64.48812662037015</v>
      </c>
      <c r="O117" s="54">
        <v>66.8895519772372</v>
      </c>
      <c r="P117" s="56">
        <v>43362.0</v>
      </c>
      <c r="Q117" s="54">
        <v>57.211794584749995</v>
      </c>
      <c r="R117" s="54">
        <v>100.1465495686703</v>
      </c>
      <c r="S117" s="54">
        <v>7.276332035620385</v>
      </c>
      <c r="T117" s="46">
        <v>100.0</v>
      </c>
    </row>
    <row r="118" ht="18.0" customHeight="1">
      <c r="A118" s="35">
        <v>116.0</v>
      </c>
      <c r="B118" s="58" t="s">
        <v>428</v>
      </c>
      <c r="C118" s="58" t="s">
        <v>429</v>
      </c>
      <c r="D118" s="59" t="s">
        <v>212</v>
      </c>
      <c r="E118" s="61">
        <v>18.0</v>
      </c>
      <c r="F118" s="63">
        <v>56.0702777777777</v>
      </c>
      <c r="G118" s="65" t="s">
        <v>151</v>
      </c>
      <c r="H118" s="63">
        <v>0.347817391975308</v>
      </c>
      <c r="I118" s="63">
        <v>32.3325</v>
      </c>
      <c r="J118" s="67">
        <v>37.5520324725</v>
      </c>
      <c r="K118" s="63">
        <v>75.8116666666666</v>
      </c>
      <c r="L118" s="67">
        <v>88.05017145166659</v>
      </c>
      <c r="M118" s="69">
        <v>1.161433</v>
      </c>
      <c r="N118" s="71">
        <v>65.12187093027768</v>
      </c>
      <c r="O118" s="73">
        <v>0.40396659701405785</v>
      </c>
      <c r="P118" s="75">
        <v>43343.0</v>
      </c>
      <c r="Q118" s="73">
        <v>70.32683779144737</v>
      </c>
      <c r="R118" s="73">
        <v>0.39931306724846477</v>
      </c>
      <c r="S118" s="73">
        <v>-5.204966861169595</v>
      </c>
      <c r="T118" s="65">
        <v>125.0</v>
      </c>
    </row>
    <row r="119">
      <c r="A119" s="35">
        <v>117.0</v>
      </c>
      <c r="B119" s="37" t="s">
        <v>430</v>
      </c>
      <c r="C119" s="37" t="s">
        <v>431</v>
      </c>
      <c r="D119" s="37" t="s">
        <v>212</v>
      </c>
      <c r="E119" s="40">
        <v>20.0</v>
      </c>
      <c r="F119" s="42">
        <v>56.205</v>
      </c>
      <c r="G119" s="46" t="s">
        <v>151</v>
      </c>
      <c r="H119" s="42">
        <v>1.72469446428571</v>
      </c>
      <c r="I119" s="42">
        <v>13.0</v>
      </c>
      <c r="J119" s="48">
        <v>15.098628999999999</v>
      </c>
      <c r="K119" s="42">
        <v>490.0</v>
      </c>
      <c r="L119" s="48">
        <v>569.10217</v>
      </c>
      <c r="M119" s="50">
        <v>1.161433</v>
      </c>
      <c r="N119" s="52">
        <v>65.278341765</v>
      </c>
      <c r="O119" s="54">
        <v>2.003117065738745</v>
      </c>
      <c r="P119" s="56">
        <v>43349.0</v>
      </c>
      <c r="Q119" s="54">
        <v>38.4760552585294</v>
      </c>
      <c r="R119" s="54">
        <v>3.0040122242810923</v>
      </c>
      <c r="S119" s="54">
        <v>26.802286506470594</v>
      </c>
      <c r="T119" s="46">
        <v>60.0</v>
      </c>
    </row>
    <row r="120">
      <c r="A120" s="35">
        <v>118.0</v>
      </c>
      <c r="B120" s="91" t="s">
        <v>432</v>
      </c>
      <c r="C120" s="91" t="s">
        <v>433</v>
      </c>
      <c r="D120" s="59" t="s">
        <v>40</v>
      </c>
      <c r="E120" s="61">
        <v>3.0</v>
      </c>
      <c r="F120" s="63">
        <v>232333.333333333</v>
      </c>
      <c r="G120" s="65" t="s">
        <v>434</v>
      </c>
      <c r="H120" s="63">
        <v>4976.66666666666</v>
      </c>
      <c r="I120" s="63">
        <v>199000.0</v>
      </c>
      <c r="J120" s="67">
        <v>57.076185</v>
      </c>
      <c r="K120" s="63">
        <v>249000.0</v>
      </c>
      <c r="L120" s="67">
        <v>71.416935</v>
      </c>
      <c r="M120" s="69">
        <v>2.86815E-4</v>
      </c>
      <c r="N120" s="71">
        <v>66.6366849999999</v>
      </c>
      <c r="O120" s="73">
        <v>1.427382649999998</v>
      </c>
      <c r="P120" s="75">
        <v>43362.0</v>
      </c>
      <c r="Q120" s="73" t="s">
        <v>351</v>
      </c>
      <c r="R120" s="73" t="s">
        <v>351</v>
      </c>
      <c r="S120" s="73" t="s">
        <v>351</v>
      </c>
      <c r="T120" s="65" t="s">
        <v>351</v>
      </c>
    </row>
    <row r="121">
      <c r="A121" s="35">
        <v>119.0</v>
      </c>
      <c r="B121" s="37" t="s">
        <v>435</v>
      </c>
      <c r="C121" s="37" t="s">
        <v>436</v>
      </c>
      <c r="D121" s="39" t="s">
        <v>381</v>
      </c>
      <c r="E121" s="40">
        <v>25.0</v>
      </c>
      <c r="F121" s="42">
        <v>67.687</v>
      </c>
      <c r="G121" s="46" t="s">
        <v>278</v>
      </c>
      <c r="H121" s="42">
        <v>1.26374043475177</v>
      </c>
      <c r="I121" s="42">
        <v>20.0</v>
      </c>
      <c r="J121" s="48">
        <v>20.0</v>
      </c>
      <c r="K121" s="42">
        <v>199.949999999999</v>
      </c>
      <c r="L121" s="48">
        <v>199.949999999999</v>
      </c>
      <c r="M121" s="50">
        <v>1.0</v>
      </c>
      <c r="N121" s="52">
        <v>67.687</v>
      </c>
      <c r="O121" s="54">
        <v>1.26374043475177</v>
      </c>
      <c r="P121" s="56">
        <v>43356.0</v>
      </c>
      <c r="Q121" s="54">
        <v>66.1667619047619</v>
      </c>
      <c r="R121" s="54">
        <v>1.9093441093189962</v>
      </c>
      <c r="S121" s="54">
        <v>1.5202380952380992</v>
      </c>
      <c r="T121" s="46">
        <v>116.0</v>
      </c>
    </row>
    <row r="122">
      <c r="A122" s="35">
        <v>120.0</v>
      </c>
      <c r="B122" s="58" t="s">
        <v>437</v>
      </c>
      <c r="C122" s="58" t="s">
        <v>438</v>
      </c>
      <c r="D122" s="59" t="s">
        <v>212</v>
      </c>
      <c r="E122" s="61">
        <v>24.0</v>
      </c>
      <c r="F122" s="63">
        <v>52.1069444444444</v>
      </c>
      <c r="G122" s="65" t="s">
        <v>281</v>
      </c>
      <c r="H122" s="63">
        <v>0.709649305555555</v>
      </c>
      <c r="I122" s="63">
        <v>18.75</v>
      </c>
      <c r="J122" s="67">
        <v>24.49411875</v>
      </c>
      <c r="K122" s="63">
        <v>146.0</v>
      </c>
      <c r="L122" s="67">
        <v>190.72753799999998</v>
      </c>
      <c r="M122" s="69">
        <v>1.3063529999999999</v>
      </c>
      <c r="N122" s="71">
        <v>68.07006319583327</v>
      </c>
      <c r="O122" s="73">
        <v>0.9270524992604159</v>
      </c>
      <c r="P122" s="75">
        <v>43347.0</v>
      </c>
      <c r="Q122" s="73">
        <v>36.933325174285706</v>
      </c>
      <c r="R122" s="73">
        <v>0.955383195535714</v>
      </c>
      <c r="S122" s="73">
        <v>31.13673802154762</v>
      </c>
      <c r="T122" s="65">
        <v>56.0</v>
      </c>
    </row>
    <row r="123">
      <c r="A123" s="35">
        <v>121.0</v>
      </c>
      <c r="B123" s="37" t="s">
        <v>439</v>
      </c>
      <c r="C123" s="37" t="s">
        <v>440</v>
      </c>
      <c r="D123" s="37" t="s">
        <v>236</v>
      </c>
      <c r="E123" s="40">
        <v>12.0</v>
      </c>
      <c r="F123" s="42">
        <v>68.5</v>
      </c>
      <c r="G123" s="46" t="s">
        <v>278</v>
      </c>
      <c r="H123" s="42">
        <v>7.28138888888888</v>
      </c>
      <c r="I123" s="42">
        <v>27.0</v>
      </c>
      <c r="J123" s="48">
        <v>27.0</v>
      </c>
      <c r="K123" s="42">
        <v>129.0</v>
      </c>
      <c r="L123" s="48">
        <v>129.0</v>
      </c>
      <c r="M123" s="50">
        <v>1.0</v>
      </c>
      <c r="N123" s="52">
        <v>68.5</v>
      </c>
      <c r="O123" s="54">
        <v>7.28138888888888</v>
      </c>
      <c r="P123" s="56">
        <v>43335.0</v>
      </c>
      <c r="Q123" s="54">
        <v>68.61538461538461</v>
      </c>
      <c r="R123" s="54">
        <v>6.928974358974358</v>
      </c>
      <c r="S123" s="54">
        <v>-0.1153846153846132</v>
      </c>
      <c r="T123" s="46">
        <v>120.0</v>
      </c>
    </row>
    <row r="124">
      <c r="A124" s="35">
        <v>122.0</v>
      </c>
      <c r="B124" s="58" t="s">
        <v>441</v>
      </c>
      <c r="C124" s="58" t="s">
        <v>442</v>
      </c>
      <c r="D124" s="59" t="s">
        <v>40</v>
      </c>
      <c r="E124" s="61">
        <v>9.0</v>
      </c>
      <c r="F124" s="63">
        <v>976.644444444444</v>
      </c>
      <c r="G124" s="65" t="s">
        <v>443</v>
      </c>
      <c r="H124" s="63">
        <v>744.90234375</v>
      </c>
      <c r="I124" s="63">
        <v>84.93</v>
      </c>
      <c r="J124" s="67">
        <v>5.981577435000001</v>
      </c>
      <c r="K124" s="63">
        <v>3959.0</v>
      </c>
      <c r="L124" s="67">
        <v>278.8303905</v>
      </c>
      <c r="M124" s="69">
        <v>0.0704295</v>
      </c>
      <c r="N124" s="71">
        <v>68.78457989999998</v>
      </c>
      <c r="O124" s="73">
        <v>52.46309961914063</v>
      </c>
      <c r="P124" s="75">
        <v>43363.0</v>
      </c>
      <c r="Q124" s="73">
        <v>74.11136705</v>
      </c>
      <c r="R124" s="73">
        <v>56.69400929882813</v>
      </c>
      <c r="S124" s="73">
        <v>-5.326787150000001</v>
      </c>
      <c r="T124" s="65">
        <v>133.0</v>
      </c>
    </row>
    <row r="125">
      <c r="A125" s="35">
        <v>123.0</v>
      </c>
      <c r="B125" s="37" t="s">
        <v>444</v>
      </c>
      <c r="C125" s="37" t="s">
        <v>445</v>
      </c>
      <c r="D125" s="39" t="s">
        <v>40</v>
      </c>
      <c r="E125" s="40">
        <v>12.0</v>
      </c>
      <c r="F125" s="42">
        <v>4180.55555555555</v>
      </c>
      <c r="G125" s="46" t="s">
        <v>446</v>
      </c>
      <c r="H125" s="42">
        <v>1221.42361111111</v>
      </c>
      <c r="I125" s="42">
        <v>816.666666666666</v>
      </c>
      <c r="J125" s="48">
        <v>13.499908333333321</v>
      </c>
      <c r="K125" s="42">
        <v>7708.33333333333</v>
      </c>
      <c r="L125" s="48">
        <v>127.42260416666662</v>
      </c>
      <c r="M125" s="50">
        <v>0.0165305</v>
      </c>
      <c r="N125" s="52">
        <v>69.10667361111102</v>
      </c>
      <c r="O125" s="54">
        <v>20.190743003472203</v>
      </c>
      <c r="P125" s="56">
        <v>43335.0</v>
      </c>
      <c r="Q125" s="54">
        <v>71.27925384615385</v>
      </c>
      <c r="R125" s="54">
        <v>20.33361599267161</v>
      </c>
      <c r="S125" s="54">
        <v>-2.1725802350427585</v>
      </c>
      <c r="T125" s="46">
        <v>130.0</v>
      </c>
    </row>
    <row r="126">
      <c r="A126" s="35">
        <v>124.0</v>
      </c>
      <c r="B126" s="58" t="s">
        <v>256</v>
      </c>
      <c r="C126" s="58" t="s">
        <v>257</v>
      </c>
      <c r="D126" s="59" t="s">
        <v>68</v>
      </c>
      <c r="E126" s="61">
        <v>17.0</v>
      </c>
      <c r="F126" s="63">
        <v>1640176.47058823</v>
      </c>
      <c r="G126" s="65" t="s">
        <v>261</v>
      </c>
      <c r="H126" s="63">
        <v>62853.8709928415</v>
      </c>
      <c r="I126" s="63">
        <v>253000.0</v>
      </c>
      <c r="J126" s="67">
        <v>10.740609</v>
      </c>
      <c r="K126" s="63">
        <v>6500000.0</v>
      </c>
      <c r="L126" s="67">
        <v>275.94449999999995</v>
      </c>
      <c r="M126" s="69">
        <v>4.2452999999999995E-5</v>
      </c>
      <c r="N126" s="71">
        <v>69.63041170588212</v>
      </c>
      <c r="O126" s="73">
        <v>2.6683353852590996</v>
      </c>
      <c r="P126" s="75">
        <v>43363.0</v>
      </c>
      <c r="Q126" s="73">
        <v>61.531387499999994</v>
      </c>
      <c r="R126" s="73">
        <v>2.406566621877918</v>
      </c>
      <c r="S126" s="73">
        <v>8.099024205882344</v>
      </c>
      <c r="T126" s="65">
        <v>106.0</v>
      </c>
    </row>
    <row r="127">
      <c r="A127" s="35">
        <v>125.0</v>
      </c>
      <c r="B127" s="37" t="s">
        <v>447</v>
      </c>
      <c r="C127" s="37" t="s">
        <v>448</v>
      </c>
      <c r="D127" s="39" t="s">
        <v>212</v>
      </c>
      <c r="E127" s="40">
        <v>19.0</v>
      </c>
      <c r="F127" s="42">
        <v>68.9307017543859</v>
      </c>
      <c r="G127" s="46" t="s">
        <v>449</v>
      </c>
      <c r="H127" s="42">
        <v>2.32932368421052</v>
      </c>
      <c r="I127" s="42">
        <v>35.0</v>
      </c>
      <c r="J127" s="48">
        <v>35.805</v>
      </c>
      <c r="K127" s="42">
        <v>112.416666666666</v>
      </c>
      <c r="L127" s="48">
        <v>115.00224999999931</v>
      </c>
      <c r="M127" s="50">
        <v>1.023</v>
      </c>
      <c r="N127" s="52">
        <v>70.51610789473676</v>
      </c>
      <c r="O127" s="54">
        <v>2.3828981289473616</v>
      </c>
      <c r="P127" s="56">
        <v>43354.0</v>
      </c>
      <c r="Q127" s="54">
        <v>87.81117776363635</v>
      </c>
      <c r="R127" s="54">
        <v>3.133071393005405</v>
      </c>
      <c r="S127" s="54">
        <v>-17.29506986889953</v>
      </c>
      <c r="T127" s="46">
        <v>154.0</v>
      </c>
    </row>
    <row r="128">
      <c r="A128" s="35">
        <v>126.0</v>
      </c>
      <c r="B128" s="58" t="s">
        <v>450</v>
      </c>
      <c r="C128" s="58" t="s">
        <v>451</v>
      </c>
      <c r="D128" s="58" t="s">
        <v>51</v>
      </c>
      <c r="E128" s="61">
        <v>5.0</v>
      </c>
      <c r="F128" s="63">
        <v>191.922</v>
      </c>
      <c r="G128" s="65" t="s">
        <v>403</v>
      </c>
      <c r="H128" s="63">
        <v>14.3689799999999</v>
      </c>
      <c r="I128" s="63">
        <v>89.01</v>
      </c>
      <c r="J128" s="67">
        <v>32.935560309</v>
      </c>
      <c r="K128" s="63">
        <v>337.49</v>
      </c>
      <c r="L128" s="67">
        <v>124.878353541</v>
      </c>
      <c r="M128" s="69">
        <v>0.3700209</v>
      </c>
      <c r="N128" s="71">
        <v>71.01515116979999</v>
      </c>
      <c r="O128" s="73">
        <v>5.316822911681963</v>
      </c>
      <c r="P128" s="75">
        <v>43362.0</v>
      </c>
      <c r="Q128" s="73">
        <v>71.01515116979999</v>
      </c>
      <c r="R128" s="73">
        <v>5.316822911681999</v>
      </c>
      <c r="S128" s="73">
        <v>0.0</v>
      </c>
      <c r="T128" s="65">
        <v>129.0</v>
      </c>
    </row>
    <row r="129">
      <c r="A129" s="35">
        <v>127.0</v>
      </c>
      <c r="B129" s="37" t="s">
        <v>452</v>
      </c>
      <c r="C129" s="37" t="s">
        <v>453</v>
      </c>
      <c r="D129" s="39" t="s">
        <v>212</v>
      </c>
      <c r="E129" s="40">
        <v>34.0</v>
      </c>
      <c r="F129" s="42">
        <v>61.2573529411764</v>
      </c>
      <c r="G129" s="46" t="s">
        <v>151</v>
      </c>
      <c r="H129" s="42">
        <v>0.912882481528843</v>
      </c>
      <c r="I129" s="42">
        <v>24.0583333333333</v>
      </c>
      <c r="J129" s="48">
        <v>27.942142258333295</v>
      </c>
      <c r="K129" s="42">
        <v>157.391666666666</v>
      </c>
      <c r="L129" s="48">
        <v>182.79987559166588</v>
      </c>
      <c r="M129" s="50">
        <v>1.161433</v>
      </c>
      <c r="N129" s="52">
        <v>71.14631119852933</v>
      </c>
      <c r="O129" s="54">
        <v>1.0602518391694886</v>
      </c>
      <c r="P129" s="56">
        <v>43347.0</v>
      </c>
      <c r="Q129" s="54">
        <v>74.83602696554051</v>
      </c>
      <c r="R129" s="54">
        <v>1.1615045158931998</v>
      </c>
      <c r="S129" s="54">
        <v>-3.6897157670111085</v>
      </c>
      <c r="T129" s="46">
        <v>134.0</v>
      </c>
    </row>
    <row r="130">
      <c r="A130" s="35">
        <v>128.0</v>
      </c>
      <c r="B130" s="58" t="s">
        <v>454</v>
      </c>
      <c r="C130" s="58" t="s">
        <v>455</v>
      </c>
      <c r="D130" s="58" t="s">
        <v>51</v>
      </c>
      <c r="E130" s="61">
        <v>3.0</v>
      </c>
      <c r="F130" s="63">
        <v>193.046666666666</v>
      </c>
      <c r="G130" s="65" t="s">
        <v>403</v>
      </c>
      <c r="H130" s="63">
        <v>43.09625</v>
      </c>
      <c r="I130" s="63">
        <v>86.94</v>
      </c>
      <c r="J130" s="67">
        <v>32.169617046</v>
      </c>
      <c r="K130" s="63">
        <v>297.85</v>
      </c>
      <c r="L130" s="67">
        <v>110.210725065</v>
      </c>
      <c r="M130" s="69">
        <v>0.3700209</v>
      </c>
      <c r="N130" s="71">
        <v>71.43130134199976</v>
      </c>
      <c r="O130" s="73">
        <v>15.946513211624998</v>
      </c>
      <c r="P130" s="75">
        <v>43362.0</v>
      </c>
      <c r="Q130" s="73">
        <v>62.11417508</v>
      </c>
      <c r="R130" s="73">
        <v>13.8665332275</v>
      </c>
      <c r="S130" s="73">
        <v>9.317126261999995</v>
      </c>
      <c r="T130" s="65">
        <v>108.0</v>
      </c>
    </row>
    <row r="131">
      <c r="A131" s="35">
        <v>129.0</v>
      </c>
      <c r="B131" s="37" t="s">
        <v>456</v>
      </c>
      <c r="C131" s="37" t="s">
        <v>457</v>
      </c>
      <c r="D131" s="39" t="s">
        <v>68</v>
      </c>
      <c r="E131" s="40">
        <v>14.0</v>
      </c>
      <c r="F131" s="42">
        <v>568.714285714285</v>
      </c>
      <c r="G131" s="46" t="s">
        <v>458</v>
      </c>
      <c r="H131" s="42">
        <v>3.16681904761904</v>
      </c>
      <c r="I131" s="42">
        <v>188.0</v>
      </c>
      <c r="J131" s="48">
        <v>24.025403599999997</v>
      </c>
      <c r="K131" s="42">
        <v>3001.33333333333</v>
      </c>
      <c r="L131" s="48">
        <v>383.5544929333328</v>
      </c>
      <c r="M131" s="50">
        <v>0.12779469999999998</v>
      </c>
      <c r="N131" s="52">
        <v>72.67867152857133</v>
      </c>
      <c r="O131" s="54">
        <v>0.4047026901447609</v>
      </c>
      <c r="P131" s="56">
        <v>43341.0</v>
      </c>
      <c r="Q131" s="54">
        <v>70.84045145333334</v>
      </c>
      <c r="R131" s="54">
        <v>0.7581796849106667</v>
      </c>
      <c r="S131" s="54">
        <v>1.8382200752380697</v>
      </c>
      <c r="T131" s="46">
        <v>127.0</v>
      </c>
    </row>
    <row r="132">
      <c r="A132" s="35">
        <v>130.0</v>
      </c>
      <c r="B132" s="58" t="s">
        <v>459</v>
      </c>
      <c r="C132" s="58" t="s">
        <v>460</v>
      </c>
      <c r="D132" s="58" t="s">
        <v>51</v>
      </c>
      <c r="E132" s="61">
        <v>13.0</v>
      </c>
      <c r="F132" s="63">
        <v>73.2986538461538</v>
      </c>
      <c r="G132" s="65" t="s">
        <v>461</v>
      </c>
      <c r="H132" s="63">
        <v>5.77988693528693</v>
      </c>
      <c r="I132" s="63">
        <v>29.99</v>
      </c>
      <c r="J132" s="67">
        <v>29.774137978</v>
      </c>
      <c r="K132" s="63">
        <v>210.824166666666</v>
      </c>
      <c r="L132" s="67">
        <v>209.30669647983268</v>
      </c>
      <c r="M132" s="69">
        <v>0.9928022</v>
      </c>
      <c r="N132" s="71">
        <v>72.77106479549995</v>
      </c>
      <c r="O132" s="73">
        <v>5.738284465104122</v>
      </c>
      <c r="P132" s="75">
        <v>43349.0</v>
      </c>
      <c r="Q132" s="73">
        <v>77.23099968692308</v>
      </c>
      <c r="R132" s="73">
        <v>5.830354452552931</v>
      </c>
      <c r="S132" s="73">
        <v>-4.4599348914230745</v>
      </c>
      <c r="T132" s="65">
        <v>136.0</v>
      </c>
    </row>
    <row r="133">
      <c r="A133" s="35">
        <v>131.0</v>
      </c>
      <c r="B133" s="37" t="s">
        <v>462</v>
      </c>
      <c r="C133" s="37" t="s">
        <v>463</v>
      </c>
      <c r="D133" s="37" t="s">
        <v>236</v>
      </c>
      <c r="E133" s="40">
        <v>30.0</v>
      </c>
      <c r="F133" s="42">
        <v>42871.6278055555</v>
      </c>
      <c r="G133" s="46" t="s">
        <v>464</v>
      </c>
      <c r="H133" s="42">
        <v>2131.474725</v>
      </c>
      <c r="I133" s="42">
        <v>11983.3333333333</v>
      </c>
      <c r="J133" s="48">
        <v>20.54685101666661</v>
      </c>
      <c r="K133" s="42">
        <v>207983.333333333</v>
      </c>
      <c r="L133" s="48">
        <v>356.61217501666613</v>
      </c>
      <c r="M133" s="50">
        <v>0.0017146190000000001</v>
      </c>
      <c r="N133" s="52">
        <v>73.50850759633377</v>
      </c>
      <c r="O133" s="54">
        <v>3.6546670615047754</v>
      </c>
      <c r="P133" s="56">
        <v>43350.0</v>
      </c>
      <c r="Q133" s="54">
        <v>69.97839096395309</v>
      </c>
      <c r="R133" s="54">
        <v>5.334524764858549</v>
      </c>
      <c r="S133" s="54">
        <v>3.530116632380768</v>
      </c>
      <c r="T133" s="46">
        <v>123.0</v>
      </c>
    </row>
    <row r="134">
      <c r="A134" s="35">
        <v>132.0</v>
      </c>
      <c r="B134" s="58" t="s">
        <v>465</v>
      </c>
      <c r="C134" s="58" t="s">
        <v>466</v>
      </c>
      <c r="D134" s="58" t="s">
        <v>40</v>
      </c>
      <c r="E134" s="61">
        <v>14.0</v>
      </c>
      <c r="F134" s="63">
        <v>41642.8571428571</v>
      </c>
      <c r="G134" s="65" t="s">
        <v>467</v>
      </c>
      <c r="H134" s="63">
        <v>7260.25716145833</v>
      </c>
      <c r="I134" s="63">
        <v>9000.0</v>
      </c>
      <c r="J134" s="67">
        <v>15.966000000000001</v>
      </c>
      <c r="K134" s="63">
        <v>79000.0</v>
      </c>
      <c r="L134" s="67">
        <v>140.14600000000002</v>
      </c>
      <c r="M134" s="69">
        <v>0.0017740000000000002</v>
      </c>
      <c r="N134" s="71">
        <v>73.87442857142851</v>
      </c>
      <c r="O134" s="73">
        <v>12.879696204427079</v>
      </c>
      <c r="P134" s="75">
        <v>43335.0</v>
      </c>
      <c r="Q134" s="73">
        <v>59.07956003703704</v>
      </c>
      <c r="R134" s="73">
        <v>17.33526187999132</v>
      </c>
      <c r="S134" s="73">
        <v>14.79486853439154</v>
      </c>
      <c r="T134" s="65">
        <v>103.0</v>
      </c>
    </row>
    <row r="135">
      <c r="A135" s="35">
        <v>133.0</v>
      </c>
      <c r="B135" s="37" t="s">
        <v>468</v>
      </c>
      <c r="C135" s="37" t="s">
        <v>469</v>
      </c>
      <c r="D135" s="39" t="s">
        <v>212</v>
      </c>
      <c r="E135" s="40">
        <v>34.0</v>
      </c>
      <c r="F135" s="42">
        <v>603.715686274509</v>
      </c>
      <c r="G135" s="46" t="s">
        <v>470</v>
      </c>
      <c r="H135" s="42">
        <v>20.4163905946994</v>
      </c>
      <c r="I135" s="42">
        <v>299.0</v>
      </c>
      <c r="J135" s="48">
        <v>36.6120118</v>
      </c>
      <c r="K135" s="42">
        <v>1490.0</v>
      </c>
      <c r="L135" s="48">
        <v>182.44781799999998</v>
      </c>
      <c r="M135" s="50">
        <v>0.1224482</v>
      </c>
      <c r="N135" s="52">
        <v>73.92389909607833</v>
      </c>
      <c r="O135" s="54">
        <v>2.499950278817871</v>
      </c>
      <c r="P135" s="56">
        <v>43356.0</v>
      </c>
      <c r="Q135" s="54">
        <v>82.50130027027024</v>
      </c>
      <c r="R135" s="54">
        <v>15.345601835413982</v>
      </c>
      <c r="S135" s="54">
        <v>-8.57740117419182</v>
      </c>
      <c r="T135" s="46">
        <v>147.0</v>
      </c>
    </row>
    <row r="136">
      <c r="A136" s="35">
        <v>134.0</v>
      </c>
      <c r="B136" s="58" t="s">
        <v>471</v>
      </c>
      <c r="C136" s="58" t="s">
        <v>472</v>
      </c>
      <c r="D136" s="58" t="s">
        <v>51</v>
      </c>
      <c r="E136" s="61">
        <v>6.0</v>
      </c>
      <c r="F136" s="63">
        <v>63.9027777777777</v>
      </c>
      <c r="G136" s="65" t="s">
        <v>151</v>
      </c>
      <c r="H136" s="63">
        <v>9.38148148148148</v>
      </c>
      <c r="I136" s="63">
        <v>22.9166666666666</v>
      </c>
      <c r="J136" s="67">
        <v>26.61617291666659</v>
      </c>
      <c r="K136" s="63">
        <v>195.0</v>
      </c>
      <c r="L136" s="67">
        <v>226.479435</v>
      </c>
      <c r="M136" s="69">
        <v>1.161433</v>
      </c>
      <c r="N136" s="71">
        <v>74.21879490277769</v>
      </c>
      <c r="O136" s="73">
        <v>10.895962181481478</v>
      </c>
      <c r="P136" s="75">
        <v>43363.0</v>
      </c>
      <c r="Q136" s="73">
        <v>43.75701995</v>
      </c>
      <c r="R136" s="73">
        <v>12.166554566666665</v>
      </c>
      <c r="S136" s="73">
        <v>30.461774952777773</v>
      </c>
      <c r="T136" s="65">
        <v>72.0</v>
      </c>
    </row>
    <row r="137">
      <c r="A137" s="35">
        <v>135.0</v>
      </c>
      <c r="B137" s="37" t="s">
        <v>473</v>
      </c>
      <c r="C137" s="37" t="s">
        <v>474</v>
      </c>
      <c r="D137" s="37" t="s">
        <v>51</v>
      </c>
      <c r="E137" s="40">
        <v>12.0</v>
      </c>
      <c r="F137" s="42">
        <v>201.899305555555</v>
      </c>
      <c r="G137" s="46" t="s">
        <v>403</v>
      </c>
      <c r="H137" s="42">
        <v>15.7723427854938</v>
      </c>
      <c r="I137" s="42">
        <v>87.4583333333333</v>
      </c>
      <c r="J137" s="48">
        <v>32.36141121249999</v>
      </c>
      <c r="K137" s="42">
        <v>500.0</v>
      </c>
      <c r="L137" s="48">
        <v>185.01045</v>
      </c>
      <c r="M137" s="50">
        <v>0.3700209</v>
      </c>
      <c r="N137" s="52">
        <v>74.70696275104146</v>
      </c>
      <c r="O137" s="54">
        <v>5.836096472596923</v>
      </c>
      <c r="P137" s="56">
        <v>43346.0</v>
      </c>
      <c r="Q137" s="54">
        <v>78.413595725</v>
      </c>
      <c r="R137" s="54">
        <v>6.064745334583332</v>
      </c>
      <c r="S137" s="54">
        <v>-3.7066329739583352</v>
      </c>
      <c r="T137" s="46">
        <v>138.0</v>
      </c>
    </row>
    <row r="138">
      <c r="A138" s="35">
        <v>136.0</v>
      </c>
      <c r="B138" s="58" t="s">
        <v>475</v>
      </c>
      <c r="C138" s="58" t="s">
        <v>476</v>
      </c>
      <c r="D138" s="59" t="s">
        <v>40</v>
      </c>
      <c r="E138" s="61">
        <v>19.0</v>
      </c>
      <c r="F138" s="63">
        <v>7583.47368421052</v>
      </c>
      <c r="G138" s="65" t="s">
        <v>477</v>
      </c>
      <c r="H138" s="63">
        <v>244.54847368421</v>
      </c>
      <c r="I138" s="63">
        <v>2499.0</v>
      </c>
      <c r="J138" s="67">
        <v>24.77496105</v>
      </c>
      <c r="K138" s="63">
        <v>20000.0</v>
      </c>
      <c r="L138" s="67">
        <v>198.27900000000002</v>
      </c>
      <c r="M138" s="69">
        <v>0.009913950000000001</v>
      </c>
      <c r="N138" s="71">
        <v>75.1821789315789</v>
      </c>
      <c r="O138" s="73">
        <v>2.424441340681574</v>
      </c>
      <c r="P138" s="75">
        <v>43334.0</v>
      </c>
      <c r="Q138" s="73">
        <v>88.28176944705883</v>
      </c>
      <c r="R138" s="73">
        <v>2.5513090466294113</v>
      </c>
      <c r="S138" s="73">
        <v>-13.099590515479875</v>
      </c>
      <c r="T138" s="65">
        <v>156.0</v>
      </c>
    </row>
    <row r="139">
      <c r="A139" s="35">
        <v>137.0</v>
      </c>
      <c r="B139" s="37" t="s">
        <v>478</v>
      </c>
      <c r="C139" s="37" t="s">
        <v>479</v>
      </c>
      <c r="D139" s="37" t="s">
        <v>51</v>
      </c>
      <c r="E139" s="40">
        <v>6.0</v>
      </c>
      <c r="F139" s="42">
        <v>205.633333333333</v>
      </c>
      <c r="G139" s="46" t="s">
        <v>403</v>
      </c>
      <c r="H139" s="42">
        <v>55.7987777777777</v>
      </c>
      <c r="I139" s="42">
        <v>108.9</v>
      </c>
      <c r="J139" s="48">
        <v>40.29527601</v>
      </c>
      <c r="K139" s="42">
        <v>349.0</v>
      </c>
      <c r="L139" s="48">
        <v>129.1372941</v>
      </c>
      <c r="M139" s="50">
        <v>0.3700209</v>
      </c>
      <c r="N139" s="52">
        <v>76.08863106999988</v>
      </c>
      <c r="O139" s="54">
        <v>20.646713972233304</v>
      </c>
      <c r="P139" s="56">
        <v>43362.0</v>
      </c>
      <c r="Q139" s="54">
        <v>76.08863106999999</v>
      </c>
      <c r="R139" s="54">
        <v>20.646713972233336</v>
      </c>
      <c r="S139" s="54">
        <v>0.0</v>
      </c>
      <c r="T139" s="46">
        <v>135.0</v>
      </c>
    </row>
    <row r="140">
      <c r="A140" s="35">
        <v>138.0</v>
      </c>
      <c r="B140" s="58" t="s">
        <v>480</v>
      </c>
      <c r="C140" s="58" t="s">
        <v>481</v>
      </c>
      <c r="D140" s="59" t="s">
        <v>74</v>
      </c>
      <c r="E140" s="61">
        <v>8.0</v>
      </c>
      <c r="F140" s="63">
        <v>267.083333333333</v>
      </c>
      <c r="G140" s="65" t="s">
        <v>483</v>
      </c>
      <c r="H140" s="63">
        <v>412.90283203125</v>
      </c>
      <c r="I140" s="63">
        <v>190.0</v>
      </c>
      <c r="J140" s="67">
        <v>54.17565</v>
      </c>
      <c r="K140" s="63">
        <v>351.666666666666</v>
      </c>
      <c r="L140" s="67">
        <v>100.2724749999998</v>
      </c>
      <c r="M140" s="69">
        <v>0.28513499999999997</v>
      </c>
      <c r="N140" s="71">
        <v>76.1548062499999</v>
      </c>
      <c r="O140" s="73">
        <v>117.73304901123046</v>
      </c>
      <c r="P140" s="75">
        <v>43363.0</v>
      </c>
      <c r="Q140" s="73">
        <v>32.140974585185184</v>
      </c>
      <c r="R140" s="73">
        <v>83.96150334201388</v>
      </c>
      <c r="S140" s="73">
        <v>44.01383166481482</v>
      </c>
      <c r="T140" s="65">
        <v>43.0</v>
      </c>
    </row>
    <row r="141">
      <c r="A141" s="35">
        <v>139.0</v>
      </c>
      <c r="B141" s="37" t="s">
        <v>484</v>
      </c>
      <c r="C141" s="37" t="s">
        <v>485</v>
      </c>
      <c r="D141" s="39" t="s">
        <v>212</v>
      </c>
      <c r="E141" s="40">
        <v>15.0</v>
      </c>
      <c r="F141" s="42">
        <v>8496.64444444444</v>
      </c>
      <c r="G141" s="46" t="s">
        <v>486</v>
      </c>
      <c r="H141" s="42">
        <v>69.3669568783068</v>
      </c>
      <c r="I141" s="42">
        <v>4380.0</v>
      </c>
      <c r="J141" s="48">
        <v>39.51998664</v>
      </c>
      <c r="K141" s="42">
        <v>12480.0</v>
      </c>
      <c r="L141" s="48">
        <v>112.60489344</v>
      </c>
      <c r="M141" s="50">
        <v>0.009022828</v>
      </c>
      <c r="N141" s="52">
        <v>76.66376139937775</v>
      </c>
      <c r="O141" s="54">
        <v>0.6258861207963792</v>
      </c>
      <c r="P141" s="56">
        <v>43367.0</v>
      </c>
      <c r="Q141" s="54">
        <v>70.00343546052632</v>
      </c>
      <c r="R141" s="54">
        <v>0.6531921601541353</v>
      </c>
      <c r="S141" s="54">
        <v>6.6603259388514715</v>
      </c>
      <c r="T141" s="46">
        <v>124.0</v>
      </c>
    </row>
    <row r="142">
      <c r="A142" s="35">
        <v>140.0</v>
      </c>
      <c r="B142" s="58" t="s">
        <v>487</v>
      </c>
      <c r="C142" s="58" t="s">
        <v>488</v>
      </c>
      <c r="D142" s="59" t="s">
        <v>48</v>
      </c>
      <c r="E142" s="61">
        <v>26.0</v>
      </c>
      <c r="F142" s="63">
        <v>54.9651282051282</v>
      </c>
      <c r="G142" s="65" t="s">
        <v>489</v>
      </c>
      <c r="H142" s="63">
        <v>0.858240384615384</v>
      </c>
      <c r="I142" s="63">
        <v>18.0</v>
      </c>
      <c r="J142" s="67">
        <v>25.3629</v>
      </c>
      <c r="K142" s="63">
        <v>150.0</v>
      </c>
      <c r="L142" s="67">
        <v>211.3575</v>
      </c>
      <c r="M142" s="69">
        <v>1.40905</v>
      </c>
      <c r="N142" s="71">
        <v>77.44861389743589</v>
      </c>
      <c r="O142" s="73">
        <v>1.2093036139423068</v>
      </c>
      <c r="P142" s="75">
        <v>43347.0</v>
      </c>
      <c r="Q142" s="73">
        <v>78.31780966666665</v>
      </c>
      <c r="R142" s="73">
        <v>2.2029055637500004</v>
      </c>
      <c r="S142" s="73">
        <v>-0.8691957692307568</v>
      </c>
      <c r="T142" s="65">
        <v>137.0</v>
      </c>
    </row>
    <row r="143">
      <c r="A143" s="35">
        <v>141.0</v>
      </c>
      <c r="B143" s="37" t="s">
        <v>490</v>
      </c>
      <c r="C143" s="37" t="s">
        <v>491</v>
      </c>
      <c r="D143" s="39" t="s">
        <v>44</v>
      </c>
      <c r="E143" s="40">
        <v>13.0</v>
      </c>
      <c r="F143" s="42">
        <v>7964.92307692307</v>
      </c>
      <c r="G143" s="46" t="s">
        <v>492</v>
      </c>
      <c r="H143" s="42">
        <v>408.851153846153</v>
      </c>
      <c r="I143" s="42">
        <v>1050.0</v>
      </c>
      <c r="J143" s="48">
        <v>10.24490145</v>
      </c>
      <c r="K143" s="42">
        <v>31500.0</v>
      </c>
      <c r="L143" s="48">
        <v>307.3470435</v>
      </c>
      <c r="M143" s="50">
        <v>0.009757049</v>
      </c>
      <c r="N143" s="52">
        <v>77.71414474276916</v>
      </c>
      <c r="O143" s="54">
        <v>3.9891807417834535</v>
      </c>
      <c r="P143" s="56">
        <v>43357.0</v>
      </c>
      <c r="Q143" s="54">
        <v>80.02042850707694</v>
      </c>
      <c r="R143" s="54">
        <v>4.171740034583847</v>
      </c>
      <c r="S143" s="54">
        <v>-2.3062837643077074</v>
      </c>
      <c r="T143" s="46">
        <v>142.0</v>
      </c>
    </row>
    <row r="144">
      <c r="A144" s="35">
        <v>142.0</v>
      </c>
      <c r="B144" s="58" t="s">
        <v>493</v>
      </c>
      <c r="C144" s="58" t="s">
        <v>494</v>
      </c>
      <c r="D144" s="59" t="s">
        <v>212</v>
      </c>
      <c r="E144" s="61">
        <v>14.0</v>
      </c>
      <c r="F144" s="63">
        <v>504.494047619047</v>
      </c>
      <c r="G144" s="65" t="s">
        <v>333</v>
      </c>
      <c r="H144" s="63">
        <v>10.1748809523809</v>
      </c>
      <c r="I144" s="63">
        <v>464.291666666666</v>
      </c>
      <c r="J144" s="67">
        <v>72.31519139166656</v>
      </c>
      <c r="K144" s="63">
        <v>560.791666666666</v>
      </c>
      <c r="L144" s="67">
        <v>87.34543309166655</v>
      </c>
      <c r="M144" s="69">
        <v>0.1557538</v>
      </c>
      <c r="N144" s="71">
        <v>78.57686499404753</v>
      </c>
      <c r="O144" s="73">
        <v>1.584776372880944</v>
      </c>
      <c r="P144" s="75">
        <v>43357.0</v>
      </c>
      <c r="Q144" s="73">
        <v>87.00817862440478</v>
      </c>
      <c r="R144" s="73">
        <v>2.047695650722223</v>
      </c>
      <c r="S144" s="73">
        <v>-8.431313630357138</v>
      </c>
      <c r="T144" s="65">
        <v>153.0</v>
      </c>
    </row>
    <row r="145">
      <c r="A145" s="35">
        <v>143.0</v>
      </c>
      <c r="B145" s="37" t="s">
        <v>495</v>
      </c>
      <c r="C145" s="37" t="s">
        <v>496</v>
      </c>
      <c r="D145" s="39" t="s">
        <v>212</v>
      </c>
      <c r="E145" s="40">
        <v>33.0</v>
      </c>
      <c r="F145" s="42">
        <v>78.1979797979798</v>
      </c>
      <c r="G145" s="46" t="s">
        <v>449</v>
      </c>
      <c r="H145" s="42">
        <v>2.95318013468013</v>
      </c>
      <c r="I145" s="42">
        <v>26.5833333333333</v>
      </c>
      <c r="J145" s="48">
        <v>27.194749999999964</v>
      </c>
      <c r="K145" s="42">
        <v>158.166666666666</v>
      </c>
      <c r="L145" s="48">
        <v>161.8044999999993</v>
      </c>
      <c r="M145" s="50">
        <v>1.023</v>
      </c>
      <c r="N145" s="52">
        <v>79.99653333333333</v>
      </c>
      <c r="O145" s="54">
        <v>3.0211032777777724</v>
      </c>
      <c r="P145" s="56">
        <v>43343.0</v>
      </c>
      <c r="Q145" s="54">
        <v>80.50779987159723</v>
      </c>
      <c r="R145" s="54">
        <v>2.9410431444293206</v>
      </c>
      <c r="S145" s="54">
        <v>-0.5112665382638681</v>
      </c>
      <c r="T145" s="46">
        <v>144.0</v>
      </c>
    </row>
    <row r="146">
      <c r="A146" s="35">
        <v>144.0</v>
      </c>
      <c r="B146" s="58" t="s">
        <v>497</v>
      </c>
      <c r="C146" s="58" t="s">
        <v>498</v>
      </c>
      <c r="D146" s="58" t="s">
        <v>51</v>
      </c>
      <c r="E146" s="61">
        <v>15.0</v>
      </c>
      <c r="F146" s="63">
        <v>143.340222222222</v>
      </c>
      <c r="G146" s="65" t="s">
        <v>180</v>
      </c>
      <c r="H146" s="63">
        <v>5.07103148148148</v>
      </c>
      <c r="I146" s="63">
        <v>62.3566666666666</v>
      </c>
      <c r="J146" s="67">
        <v>34.902585249999966</v>
      </c>
      <c r="K146" s="63">
        <v>328.589166666666</v>
      </c>
      <c r="L146" s="67">
        <v>183.91957131249964</v>
      </c>
      <c r="M146" s="69">
        <v>0.559725</v>
      </c>
      <c r="N146" s="71">
        <v>80.23110588333321</v>
      </c>
      <c r="O146" s="73">
        <v>2.8383830959722216</v>
      </c>
      <c r="P146" s="75">
        <v>43363.0</v>
      </c>
      <c r="Q146" s="73">
        <v>69.2471935488889</v>
      </c>
      <c r="R146" s="73">
        <v>3.512529834537037</v>
      </c>
      <c r="S146" s="73">
        <v>10.98391233444444</v>
      </c>
      <c r="T146" s="65">
        <v>122.0</v>
      </c>
    </row>
    <row r="147">
      <c r="A147" s="35">
        <v>145.0</v>
      </c>
      <c r="B147" s="37" t="s">
        <v>499</v>
      </c>
      <c r="C147" s="37" t="s">
        <v>500</v>
      </c>
      <c r="D147" s="39" t="s">
        <v>40</v>
      </c>
      <c r="E147" s="40">
        <v>6.0</v>
      </c>
      <c r="F147" s="42">
        <v>61.0333333333333</v>
      </c>
      <c r="G147" s="46" t="s">
        <v>501</v>
      </c>
      <c r="H147" s="42">
        <v>35.2615921585648</v>
      </c>
      <c r="I147" s="42">
        <v>14.4666666666666</v>
      </c>
      <c r="J147" s="48">
        <v>19.024100666666577</v>
      </c>
      <c r="K147" s="42">
        <v>155.566666666666</v>
      </c>
      <c r="L147" s="48">
        <v>204.5748336666658</v>
      </c>
      <c r="M147" s="93">
        <v>1.31503</v>
      </c>
      <c r="N147" s="52">
        <v>80.2606643333333</v>
      </c>
      <c r="O147" s="54">
        <v>46.37005153627747</v>
      </c>
      <c r="P147" s="56">
        <v>43335.0</v>
      </c>
      <c r="Q147" s="54">
        <v>83.30836944444447</v>
      </c>
      <c r="R147" s="54">
        <v>47.77415011935765</v>
      </c>
      <c r="S147" s="54">
        <v>-3.047705111111128</v>
      </c>
      <c r="T147" s="46">
        <v>148.0</v>
      </c>
    </row>
    <row r="148">
      <c r="A148" s="35">
        <v>146.0</v>
      </c>
      <c r="B148" s="58" t="s">
        <v>503</v>
      </c>
      <c r="C148" s="58" t="s">
        <v>504</v>
      </c>
      <c r="D148" s="59" t="s">
        <v>68</v>
      </c>
      <c r="E148" s="61">
        <v>16.0</v>
      </c>
      <c r="F148" s="63">
        <v>1256.4375</v>
      </c>
      <c r="G148" s="65" t="s">
        <v>506</v>
      </c>
      <c r="H148" s="63">
        <v>69.428125</v>
      </c>
      <c r="I148" s="63">
        <v>350.0</v>
      </c>
      <c r="J148" s="67">
        <v>22.716225</v>
      </c>
      <c r="K148" s="63">
        <v>2415.0</v>
      </c>
      <c r="L148" s="67">
        <v>156.7419525</v>
      </c>
      <c r="M148" s="69">
        <v>0.0649035</v>
      </c>
      <c r="N148" s="71">
        <v>81.54719128125001</v>
      </c>
      <c r="O148" s="73">
        <v>4.5061283109375</v>
      </c>
      <c r="P148" s="75">
        <v>43357.0</v>
      </c>
      <c r="Q148" s="73">
        <v>85.91124106284315</v>
      </c>
      <c r="R148" s="73">
        <v>5.963336862691994</v>
      </c>
      <c r="S148" s="73">
        <v>-4.364049781593138</v>
      </c>
      <c r="T148" s="65">
        <v>151.0</v>
      </c>
    </row>
    <row r="149">
      <c r="A149" s="35">
        <v>147.0</v>
      </c>
      <c r="B149" s="37" t="s">
        <v>507</v>
      </c>
      <c r="C149" s="37" t="s">
        <v>509</v>
      </c>
      <c r="D149" s="39" t="s">
        <v>40</v>
      </c>
      <c r="E149" s="40">
        <v>15.0</v>
      </c>
      <c r="F149" s="42">
        <v>24100.2666666666</v>
      </c>
      <c r="G149" s="46" t="s">
        <v>510</v>
      </c>
      <c r="H149" s="42">
        <v>3841.62916666666</v>
      </c>
      <c r="I149" s="42">
        <v>6600.0</v>
      </c>
      <c r="J149" s="48">
        <v>22.574640000000002</v>
      </c>
      <c r="K149" s="42">
        <v>56150.0</v>
      </c>
      <c r="L149" s="48">
        <v>192.05546</v>
      </c>
      <c r="M149" s="50">
        <v>0.0034204</v>
      </c>
      <c r="N149" s="52">
        <v>82.43255210666645</v>
      </c>
      <c r="O149" s="54">
        <v>13.139908401666643</v>
      </c>
      <c r="P149" s="56">
        <v>43354.0</v>
      </c>
      <c r="Q149" s="54">
        <v>90.96750204966668</v>
      </c>
      <c r="R149" s="54">
        <v>25.168215153253474</v>
      </c>
      <c r="S149" s="54">
        <v>-8.534949943000015</v>
      </c>
      <c r="T149" s="46">
        <v>159.0</v>
      </c>
    </row>
    <row r="150">
      <c r="A150" s="35">
        <v>148.0</v>
      </c>
      <c r="B150" s="58" t="s">
        <v>511</v>
      </c>
      <c r="C150" s="58" t="s">
        <v>512</v>
      </c>
      <c r="D150" s="59" t="s">
        <v>40</v>
      </c>
      <c r="E150" s="61">
        <v>5.0</v>
      </c>
      <c r="F150" s="63">
        <v>47316.6666666666</v>
      </c>
      <c r="G150" s="65" t="s">
        <v>467</v>
      </c>
      <c r="H150" s="63">
        <v>43660.4817708333</v>
      </c>
      <c r="I150" s="63">
        <v>21083.3333333333</v>
      </c>
      <c r="J150" s="67">
        <v>37.40183333333328</v>
      </c>
      <c r="K150" s="63">
        <v>81666.6666666666</v>
      </c>
      <c r="L150" s="67">
        <v>144.87666666666655</v>
      </c>
      <c r="M150" s="69">
        <v>0.0017740000000000002</v>
      </c>
      <c r="N150" s="71">
        <v>83.93976666666656</v>
      </c>
      <c r="O150" s="73">
        <v>77.45369466145829</v>
      </c>
      <c r="P150" s="75">
        <v>43333.0</v>
      </c>
      <c r="Q150" s="73">
        <v>79.09502222222224</v>
      </c>
      <c r="R150" s="73">
        <v>93.90875250037743</v>
      </c>
      <c r="S150" s="73">
        <v>4.84474444444443</v>
      </c>
      <c r="T150" s="65">
        <v>140.0</v>
      </c>
    </row>
    <row r="151">
      <c r="A151" s="35">
        <v>149.0</v>
      </c>
      <c r="B151" s="37" t="s">
        <v>513</v>
      </c>
      <c r="C151" s="37" t="s">
        <v>514</v>
      </c>
      <c r="D151" s="39" t="s">
        <v>40</v>
      </c>
      <c r="E151" s="40">
        <v>13.0</v>
      </c>
      <c r="F151" s="42">
        <v>30536.8589743589</v>
      </c>
      <c r="G151" s="46" t="s">
        <v>515</v>
      </c>
      <c r="H151" s="42">
        <v>2601.75049603174</v>
      </c>
      <c r="I151" s="42">
        <v>12291.6666666666</v>
      </c>
      <c r="J151" s="48">
        <v>33.875341666666486</v>
      </c>
      <c r="K151" s="42">
        <v>63525.0</v>
      </c>
      <c r="L151" s="48">
        <v>175.072359</v>
      </c>
      <c r="M151" s="50">
        <v>0.00275596</v>
      </c>
      <c r="N151" s="52">
        <v>84.15836185897416</v>
      </c>
      <c r="O151" s="54">
        <v>7.170320297043634</v>
      </c>
      <c r="P151" s="56">
        <v>43362.0</v>
      </c>
      <c r="Q151" s="54">
        <v>80.139078290625</v>
      </c>
      <c r="R151" s="54">
        <v>7.881841957910157</v>
      </c>
      <c r="S151" s="54">
        <v>4.0192835683493655</v>
      </c>
      <c r="T151" s="46">
        <v>143.0</v>
      </c>
    </row>
    <row r="152">
      <c r="A152" s="35">
        <v>150.0</v>
      </c>
      <c r="B152" s="58" t="s">
        <v>516</v>
      </c>
      <c r="C152" s="58" t="s">
        <v>517</v>
      </c>
      <c r="D152" s="59" t="s">
        <v>44</v>
      </c>
      <c r="E152" s="61">
        <v>6.0</v>
      </c>
      <c r="F152" s="63">
        <v>8776.18055555555</v>
      </c>
      <c r="G152" s="65" t="s">
        <v>492</v>
      </c>
      <c r="H152" s="63">
        <v>2933.69618055555</v>
      </c>
      <c r="I152" s="63">
        <v>4050.0</v>
      </c>
      <c r="J152" s="67">
        <v>39.51604845</v>
      </c>
      <c r="K152" s="63">
        <v>14900.0</v>
      </c>
      <c r="L152" s="67">
        <v>145.3800301</v>
      </c>
      <c r="M152" s="69">
        <v>0.009757049</v>
      </c>
      <c r="N152" s="71">
        <v>85.62962371340272</v>
      </c>
      <c r="O152" s="73">
        <v>28.62421738479335</v>
      </c>
      <c r="P152" s="75">
        <v>43362.0</v>
      </c>
      <c r="Q152" s="73">
        <v>90.85139599000001</v>
      </c>
      <c r="R152" s="73">
        <v>48.015625899895845</v>
      </c>
      <c r="S152" s="73">
        <v>-5.221772276597221</v>
      </c>
      <c r="T152" s="65">
        <v>158.0</v>
      </c>
    </row>
    <row r="153">
      <c r="A153" s="35">
        <v>151.0</v>
      </c>
      <c r="B153" s="37" t="s">
        <v>518</v>
      </c>
      <c r="C153" s="37" t="s">
        <v>519</v>
      </c>
      <c r="D153" s="37" t="s">
        <v>51</v>
      </c>
      <c r="E153" s="40">
        <v>8.0</v>
      </c>
      <c r="F153" s="42">
        <v>88.0114583333333</v>
      </c>
      <c r="G153" s="46" t="s">
        <v>278</v>
      </c>
      <c r="H153" s="42">
        <v>5.3226511574074</v>
      </c>
      <c r="I153" s="42">
        <v>51.8441666666666</v>
      </c>
      <c r="J153" s="48">
        <v>51.8441666666666</v>
      </c>
      <c r="K153" s="42">
        <v>151.844166666666</v>
      </c>
      <c r="L153" s="48">
        <v>151.844166666666</v>
      </c>
      <c r="M153" s="50">
        <v>1.0</v>
      </c>
      <c r="N153" s="52">
        <v>88.0114583333333</v>
      </c>
      <c r="O153" s="54">
        <v>5.3226511574074</v>
      </c>
      <c r="P153" s="56">
        <v>43334.0</v>
      </c>
      <c r="Q153" s="54">
        <v>88.01145833333332</v>
      </c>
      <c r="R153" s="54">
        <v>5.322651157407408</v>
      </c>
      <c r="S153" s="54">
        <v>0.0</v>
      </c>
      <c r="T153" s="46">
        <v>155.0</v>
      </c>
    </row>
    <row r="154">
      <c r="A154" s="35">
        <v>152.0</v>
      </c>
      <c r="B154" s="58" t="s">
        <v>520</v>
      </c>
      <c r="C154" s="58" t="s">
        <v>521</v>
      </c>
      <c r="D154" s="59" t="s">
        <v>44</v>
      </c>
      <c r="E154" s="61">
        <v>3.0</v>
      </c>
      <c r="F154" s="63">
        <v>89.7083333333333</v>
      </c>
      <c r="G154" s="65" t="s">
        <v>278</v>
      </c>
      <c r="H154" s="63">
        <v>3.63212962962962</v>
      </c>
      <c r="I154" s="63">
        <v>79.7083333333333</v>
      </c>
      <c r="J154" s="67">
        <v>79.7083333333333</v>
      </c>
      <c r="K154" s="63">
        <v>99.7083333333333</v>
      </c>
      <c r="L154" s="67">
        <v>99.7083333333333</v>
      </c>
      <c r="M154" s="69">
        <v>1.0</v>
      </c>
      <c r="N154" s="71">
        <v>89.7083333333333</v>
      </c>
      <c r="O154" s="73">
        <v>3.63212962962962</v>
      </c>
      <c r="P154" s="75">
        <v>43336.0</v>
      </c>
      <c r="Q154" s="73">
        <v>85.0</v>
      </c>
      <c r="R154" s="73">
        <v>3.4333333333333336</v>
      </c>
      <c r="S154" s="73">
        <v>4.708333333333329</v>
      </c>
      <c r="T154" s="65">
        <v>150.0</v>
      </c>
    </row>
    <row r="155">
      <c r="A155" s="35">
        <v>153.0</v>
      </c>
      <c r="B155" s="37" t="s">
        <v>522</v>
      </c>
      <c r="C155" s="37" t="s">
        <v>523</v>
      </c>
      <c r="D155" s="39" t="s">
        <v>40</v>
      </c>
      <c r="E155" s="40">
        <v>14.0</v>
      </c>
      <c r="F155" s="42">
        <v>974.553571428571</v>
      </c>
      <c r="G155" s="46" t="s">
        <v>524</v>
      </c>
      <c r="H155" s="42">
        <v>267.372935267857</v>
      </c>
      <c r="I155" s="42">
        <v>207.5</v>
      </c>
      <c r="J155" s="48">
        <v>19.51081</v>
      </c>
      <c r="K155" s="42">
        <v>2505.0</v>
      </c>
      <c r="L155" s="48">
        <v>235.54014</v>
      </c>
      <c r="M155" s="50">
        <v>0.094028</v>
      </c>
      <c r="N155" s="52">
        <v>91.63532321428568</v>
      </c>
      <c r="O155" s="54">
        <v>25.140542357366055</v>
      </c>
      <c r="P155" s="56">
        <v>43350.0</v>
      </c>
      <c r="Q155" s="54">
        <v>79.88256845244446</v>
      </c>
      <c r="R155" s="54">
        <v>36.6804356559868</v>
      </c>
      <c r="S155" s="54">
        <v>11.75275476184126</v>
      </c>
      <c r="T155" s="46">
        <v>141.0</v>
      </c>
    </row>
    <row r="156">
      <c r="A156" s="35">
        <v>154.0</v>
      </c>
      <c r="B156" s="58" t="s">
        <v>525</v>
      </c>
      <c r="C156" s="58" t="s">
        <v>526</v>
      </c>
      <c r="D156" s="59" t="s">
        <v>48</v>
      </c>
      <c r="E156" s="61">
        <v>12.0</v>
      </c>
      <c r="F156" s="63">
        <v>359.100833333333</v>
      </c>
      <c r="G156" s="65" t="s">
        <v>527</v>
      </c>
      <c r="H156" s="63">
        <v>8.11357083333333</v>
      </c>
      <c r="I156" s="63">
        <v>80.0</v>
      </c>
      <c r="J156" s="67">
        <v>21.3252</v>
      </c>
      <c r="K156" s="63">
        <v>838.95</v>
      </c>
      <c r="L156" s="67">
        <v>223.63470675000002</v>
      </c>
      <c r="M156" s="69">
        <v>0.266565</v>
      </c>
      <c r="N156" s="71">
        <v>95.72371363749991</v>
      </c>
      <c r="O156" s="73">
        <v>2.162794009187499</v>
      </c>
      <c r="P156" s="75">
        <v>43342.0</v>
      </c>
      <c r="Q156" s="73">
        <v>84.05337416666667</v>
      </c>
      <c r="R156" s="73">
        <v>2.7362166180555554</v>
      </c>
      <c r="S156" s="73">
        <v>11.670339470833298</v>
      </c>
      <c r="T156" s="65">
        <v>149.0</v>
      </c>
    </row>
    <row r="157">
      <c r="A157" s="35">
        <v>155.0</v>
      </c>
      <c r="B157" s="37" t="s">
        <v>528</v>
      </c>
      <c r="C157" s="37" t="s">
        <v>529</v>
      </c>
      <c r="D157" s="39" t="s">
        <v>48</v>
      </c>
      <c r="E157" s="40">
        <v>25.0</v>
      </c>
      <c r="F157" s="42">
        <v>36.3033333333333</v>
      </c>
      <c r="G157" s="46" t="s">
        <v>530</v>
      </c>
      <c r="H157" s="42">
        <v>2.56086984126984</v>
      </c>
      <c r="I157" s="42">
        <v>8.0</v>
      </c>
      <c r="J157" s="48">
        <v>21.22</v>
      </c>
      <c r="K157" s="42">
        <v>150.416666666666</v>
      </c>
      <c r="L157" s="48">
        <v>398.9802083333316</v>
      </c>
      <c r="M157" s="50">
        <v>2.6525</v>
      </c>
      <c r="N157" s="52">
        <v>96.29459166666658</v>
      </c>
      <c r="O157" s="54">
        <v>6.79270725396825</v>
      </c>
      <c r="P157" s="56">
        <v>43348.0</v>
      </c>
      <c r="Q157" s="54">
        <v>104.97297800000001</v>
      </c>
      <c r="R157" s="54">
        <v>9.060555281904762</v>
      </c>
      <c r="S157" s="54">
        <v>-8.678386333333322</v>
      </c>
      <c r="T157" s="46">
        <v>164.0</v>
      </c>
    </row>
    <row r="158">
      <c r="A158" s="35">
        <v>156.0</v>
      </c>
      <c r="B158" s="58" t="s">
        <v>531</v>
      </c>
      <c r="C158" s="58" t="s">
        <v>532</v>
      </c>
      <c r="D158" s="59" t="s">
        <v>40</v>
      </c>
      <c r="E158" s="61">
        <v>4.0</v>
      </c>
      <c r="F158" s="63">
        <v>17333.3333333333</v>
      </c>
      <c r="G158" s="65" t="s">
        <v>533</v>
      </c>
      <c r="H158" s="63">
        <v>3764.58333333333</v>
      </c>
      <c r="I158" s="63">
        <v>9833.33333333333</v>
      </c>
      <c r="J158" s="67">
        <v>55.263333333333314</v>
      </c>
      <c r="K158" s="63">
        <v>25833.3333333333</v>
      </c>
      <c r="L158" s="67">
        <v>145.18333333333314</v>
      </c>
      <c r="M158" s="69">
        <v>0.00562</v>
      </c>
      <c r="N158" s="71">
        <v>97.41333333333314</v>
      </c>
      <c r="O158" s="73">
        <v>21.156958333333314</v>
      </c>
      <c r="P158" s="75">
        <v>43334.0</v>
      </c>
      <c r="Q158" s="73">
        <v>97.41333333333333</v>
      </c>
      <c r="R158" s="73">
        <v>21.156958333333332</v>
      </c>
      <c r="S158" s="73">
        <v>0.0</v>
      </c>
      <c r="T158" s="65">
        <v>161.0</v>
      </c>
    </row>
    <row r="159">
      <c r="A159" s="35">
        <v>157.0</v>
      </c>
      <c r="B159" s="37" t="s">
        <v>535</v>
      </c>
      <c r="C159" s="37" t="s">
        <v>536</v>
      </c>
      <c r="D159" s="39" t="s">
        <v>44</v>
      </c>
      <c r="E159" s="40">
        <v>4.0</v>
      </c>
      <c r="F159" s="42">
        <v>97.4458333333333</v>
      </c>
      <c r="G159" s="46" t="s">
        <v>278</v>
      </c>
      <c r="H159" s="42">
        <v>149.769422743055</v>
      </c>
      <c r="I159" s="42">
        <v>54.1125</v>
      </c>
      <c r="J159" s="48">
        <v>54.1125</v>
      </c>
      <c r="K159" s="42">
        <v>151.612499999999</v>
      </c>
      <c r="L159" s="48">
        <v>151.612499999999</v>
      </c>
      <c r="M159" s="50">
        <v>1.0</v>
      </c>
      <c r="N159" s="52">
        <v>97.4458333333333</v>
      </c>
      <c r="O159" s="54">
        <v>149.769422743055</v>
      </c>
      <c r="P159" s="56">
        <v>43362.0</v>
      </c>
      <c r="Q159" s="54">
        <v>97.44583333333335</v>
      </c>
      <c r="R159" s="54">
        <v>149.76942274305557</v>
      </c>
      <c r="S159" s="54">
        <v>0.0</v>
      </c>
      <c r="T159" s="46">
        <v>162.0</v>
      </c>
    </row>
    <row r="160">
      <c r="A160" s="35">
        <v>158.0</v>
      </c>
      <c r="B160" s="58" t="s">
        <v>539</v>
      </c>
      <c r="C160" s="58" t="s">
        <v>540</v>
      </c>
      <c r="D160" s="58" t="s">
        <v>51</v>
      </c>
      <c r="E160" s="61">
        <v>11.0</v>
      </c>
      <c r="F160" s="63">
        <v>270.454545454545</v>
      </c>
      <c r="G160" s="65" t="s">
        <v>403</v>
      </c>
      <c r="H160" s="63">
        <v>12.8319318181818</v>
      </c>
      <c r="I160" s="63">
        <v>75.0</v>
      </c>
      <c r="J160" s="67">
        <v>27.7515675</v>
      </c>
      <c r="K160" s="63">
        <v>549.0</v>
      </c>
      <c r="L160" s="67">
        <v>203.14147409999998</v>
      </c>
      <c r="M160" s="69">
        <v>0.3700209</v>
      </c>
      <c r="N160" s="71">
        <v>100.07383431818164</v>
      </c>
      <c r="O160" s="73">
        <v>4.748082960102266</v>
      </c>
      <c r="P160" s="75">
        <v>43350.0</v>
      </c>
      <c r="Q160" s="73">
        <v>86.6171833330909</v>
      </c>
      <c r="R160" s="73">
        <v>3.6421864992130684</v>
      </c>
      <c r="S160" s="73">
        <v>13.456650985090903</v>
      </c>
      <c r="T160" s="65">
        <v>152.0</v>
      </c>
    </row>
    <row r="161">
      <c r="A161" s="35">
        <v>159.0</v>
      </c>
      <c r="B161" s="37" t="s">
        <v>542</v>
      </c>
      <c r="C161" s="37" t="s">
        <v>543</v>
      </c>
      <c r="D161" s="39" t="s">
        <v>40</v>
      </c>
      <c r="E161" s="40">
        <v>8.0</v>
      </c>
      <c r="F161" s="42">
        <v>58395.8333333333</v>
      </c>
      <c r="G161" s="46" t="s">
        <v>467</v>
      </c>
      <c r="H161" s="42">
        <v>11066.1892361111</v>
      </c>
      <c r="I161" s="42">
        <v>18333.3333333333</v>
      </c>
      <c r="J161" s="48">
        <v>32.52333333333328</v>
      </c>
      <c r="K161" s="42">
        <v>154333.333333333</v>
      </c>
      <c r="L161" s="48">
        <v>273.78733333333275</v>
      </c>
      <c r="M161" s="50">
        <v>0.0017740000000000002</v>
      </c>
      <c r="N161" s="52">
        <v>103.59420833333328</v>
      </c>
      <c r="O161" s="54">
        <v>19.631419704861095</v>
      </c>
      <c r="P161" s="56">
        <v>43327.0</v>
      </c>
      <c r="Q161" s="54">
        <v>108.79440000000001</v>
      </c>
      <c r="R161" s="54">
        <v>21.617550833333336</v>
      </c>
      <c r="S161" s="54">
        <v>-5.200191666666669</v>
      </c>
      <c r="T161" s="46">
        <v>166.0</v>
      </c>
    </row>
    <row r="162">
      <c r="A162" s="35">
        <v>160.0</v>
      </c>
      <c r="B162" s="58" t="s">
        <v>544</v>
      </c>
      <c r="C162" s="58" t="s">
        <v>545</v>
      </c>
      <c r="D162" s="59" t="s">
        <v>44</v>
      </c>
      <c r="E162" s="61">
        <v>5.0</v>
      </c>
      <c r="F162" s="63">
        <v>103.6</v>
      </c>
      <c r="G162" s="65" t="s">
        <v>278</v>
      </c>
      <c r="H162" s="63">
        <v>35.322265625</v>
      </c>
      <c r="I162" s="63">
        <v>26.0</v>
      </c>
      <c r="J162" s="67">
        <v>26.0</v>
      </c>
      <c r="K162" s="63">
        <v>226.0</v>
      </c>
      <c r="L162" s="67">
        <v>226.0</v>
      </c>
      <c r="M162" s="69">
        <v>1.0</v>
      </c>
      <c r="N162" s="71">
        <v>103.6</v>
      </c>
      <c r="O162" s="73">
        <v>35.322265625</v>
      </c>
      <c r="P162" s="75">
        <v>43341.0</v>
      </c>
      <c r="Q162" s="73">
        <v>120.29793719999998</v>
      </c>
      <c r="R162" s="73">
        <v>41.015402431640624</v>
      </c>
      <c r="S162" s="73">
        <v>-16.697937199999984</v>
      </c>
      <c r="T162" s="65">
        <v>178.0</v>
      </c>
    </row>
    <row r="163">
      <c r="A163" s="35">
        <v>161.0</v>
      </c>
      <c r="B163" s="37" t="s">
        <v>546</v>
      </c>
      <c r="C163" s="37" t="s">
        <v>547</v>
      </c>
      <c r="D163" s="39" t="s">
        <v>44</v>
      </c>
      <c r="E163" s="40">
        <v>10.0</v>
      </c>
      <c r="F163" s="42">
        <v>103.688</v>
      </c>
      <c r="G163" s="46" t="s">
        <v>278</v>
      </c>
      <c r="H163" s="42">
        <v>88.5912708333333</v>
      </c>
      <c r="I163" s="42">
        <v>49.95</v>
      </c>
      <c r="J163" s="48">
        <v>49.95</v>
      </c>
      <c r="K163" s="42">
        <v>173.49</v>
      </c>
      <c r="L163" s="48">
        <v>173.49</v>
      </c>
      <c r="M163" s="50">
        <v>1.0</v>
      </c>
      <c r="N163" s="52">
        <v>103.688</v>
      </c>
      <c r="O163" s="54">
        <v>88.5912708333333</v>
      </c>
      <c r="P163" s="56">
        <v>43347.0</v>
      </c>
      <c r="Q163" s="54">
        <v>122.58777777777777</v>
      </c>
      <c r="R163" s="54">
        <v>127.23572916666667</v>
      </c>
      <c r="S163" s="54">
        <v>-18.899777777777757</v>
      </c>
      <c r="T163" s="46">
        <v>179.0</v>
      </c>
    </row>
    <row r="164">
      <c r="A164" s="35">
        <v>162.0</v>
      </c>
      <c r="B164" s="58" t="s">
        <v>548</v>
      </c>
      <c r="C164" s="58" t="s">
        <v>549</v>
      </c>
      <c r="D164" s="59" t="s">
        <v>74</v>
      </c>
      <c r="E164" s="61">
        <v>24.0</v>
      </c>
      <c r="F164" s="63">
        <v>7500.0</v>
      </c>
      <c r="G164" s="65" t="s">
        <v>550</v>
      </c>
      <c r="H164" s="63">
        <v>2043.04590618799</v>
      </c>
      <c r="I164" s="63">
        <v>88.0</v>
      </c>
      <c r="J164" s="67">
        <v>1.26974232</v>
      </c>
      <c r="K164" s="63">
        <v>30000.0</v>
      </c>
      <c r="L164" s="67">
        <v>432.8667</v>
      </c>
      <c r="M164" s="69">
        <v>0.01442889</v>
      </c>
      <c r="N164" s="71">
        <v>108.216675</v>
      </c>
      <c r="O164" s="73">
        <v>29.478884645336827</v>
      </c>
      <c r="P164" s="75">
        <v>43357.0</v>
      </c>
      <c r="Q164" s="73">
        <v>114.54743265952379</v>
      </c>
      <c r="R164" s="73">
        <v>31.9822162475337</v>
      </c>
      <c r="S164" s="73">
        <v>-6.3307576595237975</v>
      </c>
      <c r="T164" s="65">
        <v>173.0</v>
      </c>
    </row>
    <row r="165">
      <c r="A165" s="35">
        <v>163.0</v>
      </c>
      <c r="B165" s="37" t="s">
        <v>551</v>
      </c>
      <c r="C165" s="37" t="s">
        <v>552</v>
      </c>
      <c r="D165" s="37" t="s">
        <v>236</v>
      </c>
      <c r="E165" s="40">
        <v>8.0</v>
      </c>
      <c r="F165" s="42">
        <v>109.1475</v>
      </c>
      <c r="G165" s="46" t="s">
        <v>553</v>
      </c>
      <c r="H165" s="42">
        <v>0.39962125</v>
      </c>
      <c r="I165" s="42">
        <v>20.15</v>
      </c>
      <c r="J165" s="48">
        <v>20.008937909999997</v>
      </c>
      <c r="K165" s="42">
        <v>265.109999999999</v>
      </c>
      <c r="L165" s="48">
        <v>263.254070933999</v>
      </c>
      <c r="M165" s="50">
        <v>0.9929994</v>
      </c>
      <c r="N165" s="52">
        <v>108.3834020115</v>
      </c>
      <c r="O165" s="54">
        <v>0.39682366147724996</v>
      </c>
      <c r="P165" s="56">
        <v>43362.0</v>
      </c>
      <c r="Q165" s="54">
        <v>112.99217431454548</v>
      </c>
      <c r="R165" s="54">
        <v>0.8009775123436363</v>
      </c>
      <c r="S165" s="54">
        <v>-4.608772303045484</v>
      </c>
      <c r="T165" s="46">
        <v>169.0</v>
      </c>
    </row>
    <row r="166">
      <c r="A166" s="35">
        <v>164.0</v>
      </c>
      <c r="B166" s="58" t="s">
        <v>554</v>
      </c>
      <c r="C166" s="58" t="s">
        <v>555</v>
      </c>
      <c r="D166" s="59" t="s">
        <v>40</v>
      </c>
      <c r="E166" s="61">
        <v>4.0</v>
      </c>
      <c r="F166" s="63">
        <v>1540.0</v>
      </c>
      <c r="G166" s="65" t="s">
        <v>556</v>
      </c>
      <c r="H166" s="63">
        <v>906.6796875</v>
      </c>
      <c r="I166" s="63">
        <v>550.0</v>
      </c>
      <c r="J166" s="67">
        <v>38.7475</v>
      </c>
      <c r="K166" s="63">
        <v>2950.0</v>
      </c>
      <c r="L166" s="67">
        <v>207.8275</v>
      </c>
      <c r="M166" s="69">
        <v>0.07045</v>
      </c>
      <c r="N166" s="71">
        <v>108.493</v>
      </c>
      <c r="O166" s="73">
        <v>63.875583984375</v>
      </c>
      <c r="P166" s="75">
        <v>43341.0</v>
      </c>
      <c r="Q166" s="73">
        <v>115.75025000000001</v>
      </c>
      <c r="R166" s="73">
        <v>68.14831201171876</v>
      </c>
      <c r="S166" s="73">
        <v>-7.257250000000013</v>
      </c>
      <c r="T166" s="65">
        <v>174.0</v>
      </c>
    </row>
    <row r="167">
      <c r="A167" s="35">
        <v>165.0</v>
      </c>
      <c r="B167" s="37" t="s">
        <v>557</v>
      </c>
      <c r="C167" s="37" t="s">
        <v>558</v>
      </c>
      <c r="D167" s="37" t="s">
        <v>51</v>
      </c>
      <c r="E167" s="40">
        <v>3.0</v>
      </c>
      <c r="F167" s="42">
        <v>110.116666666666</v>
      </c>
      <c r="G167" s="46" t="s">
        <v>278</v>
      </c>
      <c r="H167" s="42">
        <v>11.6191666666666</v>
      </c>
      <c r="I167" s="42">
        <v>86.7</v>
      </c>
      <c r="J167" s="48">
        <v>86.7</v>
      </c>
      <c r="K167" s="42">
        <v>136.95</v>
      </c>
      <c r="L167" s="48">
        <v>136.95</v>
      </c>
      <c r="M167" s="50">
        <v>1.0</v>
      </c>
      <c r="N167" s="52">
        <v>110.116666666666</v>
      </c>
      <c r="O167" s="54">
        <v>11.6191666666666</v>
      </c>
      <c r="P167" s="56">
        <v>43362.0</v>
      </c>
      <c r="Q167" s="54">
        <v>110.11666666666667</v>
      </c>
      <c r="R167" s="54">
        <v>11.619166666666665</v>
      </c>
      <c r="S167" s="54">
        <v>0.0</v>
      </c>
      <c r="T167" s="46">
        <v>167.0</v>
      </c>
    </row>
    <row r="168">
      <c r="A168" s="35">
        <v>166.0</v>
      </c>
      <c r="B168" s="58" t="s">
        <v>559</v>
      </c>
      <c r="C168" s="58" t="s">
        <v>560</v>
      </c>
      <c r="D168" s="58" t="s">
        <v>51</v>
      </c>
      <c r="E168" s="61">
        <v>10.0</v>
      </c>
      <c r="F168" s="63">
        <v>225.5</v>
      </c>
      <c r="G168" s="65" t="s">
        <v>561</v>
      </c>
      <c r="H168" s="63">
        <v>0.989541666666666</v>
      </c>
      <c r="I168" s="63">
        <v>80.0</v>
      </c>
      <c r="J168" s="67">
        <v>39.685496</v>
      </c>
      <c r="K168" s="63">
        <v>610.0</v>
      </c>
      <c r="L168" s="67">
        <v>302.601907</v>
      </c>
      <c r="M168" s="69">
        <v>0.4960687</v>
      </c>
      <c r="N168" s="71">
        <v>111.86349184999999</v>
      </c>
      <c r="O168" s="73">
        <v>0.4908806481791663</v>
      </c>
      <c r="P168" s="75">
        <v>43353.0</v>
      </c>
      <c r="Q168" s="73">
        <v>105.39879318181816</v>
      </c>
      <c r="R168" s="73">
        <v>0.5687430027777777</v>
      </c>
      <c r="S168" s="73">
        <v>6.464698668181825</v>
      </c>
      <c r="T168" s="65">
        <v>165.0</v>
      </c>
    </row>
    <row r="169">
      <c r="A169" s="35">
        <v>167.0</v>
      </c>
      <c r="B169" s="37" t="s">
        <v>562</v>
      </c>
      <c r="C169" s="37" t="s">
        <v>563</v>
      </c>
      <c r="D169" s="39" t="s">
        <v>40</v>
      </c>
      <c r="E169" s="40">
        <v>4.0</v>
      </c>
      <c r="F169" s="42">
        <v>48208.3333333333</v>
      </c>
      <c r="G169" s="46" t="s">
        <v>564</v>
      </c>
      <c r="H169" s="42">
        <v>28814.453125</v>
      </c>
      <c r="I169" s="42">
        <v>15833.3333333333</v>
      </c>
      <c r="J169" s="48">
        <v>37.55267666666659</v>
      </c>
      <c r="K169" s="42">
        <v>88333.3333333333</v>
      </c>
      <c r="L169" s="48">
        <v>209.50440666666663</v>
      </c>
      <c r="M169" s="50">
        <v>0.0023717480000000003</v>
      </c>
      <c r="N169" s="52">
        <v>114.3380181666666</v>
      </c>
      <c r="O169" s="54">
        <v>68.3406215703125</v>
      </c>
      <c r="P169" s="56">
        <v>43333.0</v>
      </c>
      <c r="Q169" s="54">
        <v>114.00137937499998</v>
      </c>
      <c r="R169" s="54">
        <v>68.13941024414062</v>
      </c>
      <c r="S169" s="54">
        <v>0.33663879166668664</v>
      </c>
      <c r="T169" s="46">
        <v>172.0</v>
      </c>
    </row>
    <row r="170">
      <c r="A170" s="35">
        <v>168.0</v>
      </c>
      <c r="B170" s="58" t="s">
        <v>565</v>
      </c>
      <c r="C170" s="58" t="s">
        <v>566</v>
      </c>
      <c r="D170" s="59" t="s">
        <v>40</v>
      </c>
      <c r="E170" s="61">
        <v>5.0</v>
      </c>
      <c r="F170" s="63">
        <v>117.5</v>
      </c>
      <c r="G170" s="65" t="s">
        <v>278</v>
      </c>
      <c r="H170" s="63">
        <v>250.4296875</v>
      </c>
      <c r="I170" s="63">
        <v>7.5</v>
      </c>
      <c r="J170" s="67">
        <v>7.5</v>
      </c>
      <c r="K170" s="63">
        <v>300.0</v>
      </c>
      <c r="L170" s="67">
        <v>300.0</v>
      </c>
      <c r="M170" s="69">
        <v>1.0</v>
      </c>
      <c r="N170" s="71">
        <v>117.5</v>
      </c>
      <c r="O170" s="73">
        <v>250.4296875</v>
      </c>
      <c r="P170" s="75">
        <v>43334.0</v>
      </c>
      <c r="Q170" s="73">
        <v>117.0</v>
      </c>
      <c r="R170" s="73">
        <v>249.453125</v>
      </c>
      <c r="S170" s="73">
        <v>0.5</v>
      </c>
      <c r="T170" s="65">
        <v>175.0</v>
      </c>
    </row>
    <row r="171">
      <c r="A171" s="35">
        <v>169.0</v>
      </c>
      <c r="B171" s="37" t="s">
        <v>567</v>
      </c>
      <c r="C171" s="37" t="s">
        <v>568</v>
      </c>
      <c r="D171" s="39" t="s">
        <v>40</v>
      </c>
      <c r="E171" s="40">
        <v>5.0</v>
      </c>
      <c r="F171" s="42">
        <v>66966.6666666666</v>
      </c>
      <c r="G171" s="46" t="s">
        <v>467</v>
      </c>
      <c r="H171" s="42">
        <v>148339.84375</v>
      </c>
      <c r="I171" s="42">
        <v>16666.6666666666</v>
      </c>
      <c r="J171" s="48">
        <v>29.56666666666655</v>
      </c>
      <c r="K171" s="42">
        <v>158500.0</v>
      </c>
      <c r="L171" s="48">
        <v>281.17900000000003</v>
      </c>
      <c r="M171" s="50">
        <v>0.0017740000000000002</v>
      </c>
      <c r="N171" s="52">
        <v>118.79886666666656</v>
      </c>
      <c r="O171" s="54">
        <v>263.15488281250003</v>
      </c>
      <c r="P171" s="56">
        <v>43335.0</v>
      </c>
      <c r="Q171" s="54">
        <v>118.8792266666667</v>
      </c>
      <c r="R171" s="54">
        <v>263.332890625</v>
      </c>
      <c r="S171" s="54">
        <v>-0.08036000000001309</v>
      </c>
      <c r="T171" s="46">
        <v>176.0</v>
      </c>
    </row>
    <row r="172">
      <c r="A172" s="35">
        <v>170.0</v>
      </c>
      <c r="B172" s="58" t="s">
        <v>569</v>
      </c>
      <c r="C172" s="58" t="s">
        <v>570</v>
      </c>
      <c r="D172" s="58" t="s">
        <v>51</v>
      </c>
      <c r="E172" s="61">
        <v>9.0</v>
      </c>
      <c r="F172" s="63">
        <v>119.213333333333</v>
      </c>
      <c r="G172" s="65" t="s">
        <v>278</v>
      </c>
      <c r="H172" s="63">
        <v>5.40610231481481</v>
      </c>
      <c r="I172" s="63">
        <v>69.0</v>
      </c>
      <c r="J172" s="67">
        <v>69.0</v>
      </c>
      <c r="K172" s="63">
        <v>209.99</v>
      </c>
      <c r="L172" s="67">
        <v>209.99</v>
      </c>
      <c r="M172" s="69">
        <v>1.0</v>
      </c>
      <c r="N172" s="71">
        <v>119.213333333333</v>
      </c>
      <c r="O172" s="73">
        <v>5.40610231481481</v>
      </c>
      <c r="P172" s="75">
        <v>43363.0</v>
      </c>
      <c r="Q172" s="73">
        <v>119.21333333333334</v>
      </c>
      <c r="R172" s="73">
        <v>5.406102314814814</v>
      </c>
      <c r="S172" s="73">
        <v>0.0</v>
      </c>
      <c r="T172" s="65">
        <v>177.0</v>
      </c>
    </row>
    <row r="173">
      <c r="A173" s="35">
        <v>171.0</v>
      </c>
      <c r="B173" s="37" t="s">
        <v>571</v>
      </c>
      <c r="C173" s="37" t="s">
        <v>572</v>
      </c>
      <c r="D173" s="39" t="s">
        <v>40</v>
      </c>
      <c r="E173" s="40">
        <v>5.0</v>
      </c>
      <c r="F173" s="42">
        <v>1668.4</v>
      </c>
      <c r="G173" s="46" t="s">
        <v>573</v>
      </c>
      <c r="H173" s="42">
        <v>897.540625</v>
      </c>
      <c r="I173" s="42">
        <v>495.0</v>
      </c>
      <c r="J173" s="48">
        <v>36.38234655</v>
      </c>
      <c r="K173" s="42">
        <v>3750.0</v>
      </c>
      <c r="L173" s="48">
        <v>275.62383750000004</v>
      </c>
      <c r="M173" s="50">
        <v>0.07349969</v>
      </c>
      <c r="N173" s="52">
        <v>122.62688279600002</v>
      </c>
      <c r="O173" s="54">
        <v>65.96895769990626</v>
      </c>
      <c r="P173" s="56">
        <v>43363.0</v>
      </c>
      <c r="Q173" s="54">
        <v>99.42486114583335</v>
      </c>
      <c r="R173" s="54">
        <v>88.00897106302898</v>
      </c>
      <c r="S173" s="54">
        <v>23.20202165016667</v>
      </c>
      <c r="T173" s="46">
        <v>163.0</v>
      </c>
    </row>
    <row r="174">
      <c r="A174" s="35">
        <v>172.0</v>
      </c>
      <c r="B174" s="58" t="s">
        <v>574</v>
      </c>
      <c r="C174" s="58" t="s">
        <v>575</v>
      </c>
      <c r="D174" s="58" t="s">
        <v>51</v>
      </c>
      <c r="E174" s="61">
        <v>12.0</v>
      </c>
      <c r="F174" s="63">
        <v>25896.3333333333</v>
      </c>
      <c r="G174" s="65" t="s">
        <v>576</v>
      </c>
      <c r="H174" s="63">
        <v>8432.62684895833</v>
      </c>
      <c r="I174" s="63">
        <v>9120.0</v>
      </c>
      <c r="J174" s="67">
        <v>43.355568</v>
      </c>
      <c r="K174" s="63">
        <v>85500.0</v>
      </c>
      <c r="L174" s="67">
        <v>406.45845</v>
      </c>
      <c r="M174" s="69">
        <v>0.0047539</v>
      </c>
      <c r="N174" s="71">
        <v>123.10857903333317</v>
      </c>
      <c r="O174" s="73">
        <v>40.08786477726301</v>
      </c>
      <c r="P174" s="75">
        <v>43335.0</v>
      </c>
      <c r="Q174" s="73">
        <v>113.18107132083333</v>
      </c>
      <c r="R174" s="73">
        <v>36.204982067589945</v>
      </c>
      <c r="S174" s="73">
        <v>9.927507712500002</v>
      </c>
      <c r="T174" s="65">
        <v>170.0</v>
      </c>
    </row>
    <row r="175">
      <c r="A175" s="35">
        <v>173.0</v>
      </c>
      <c r="B175" s="37" t="s">
        <v>577</v>
      </c>
      <c r="C175" s="37" t="s">
        <v>578</v>
      </c>
      <c r="D175" s="37" t="s">
        <v>68</v>
      </c>
      <c r="E175" s="40">
        <v>8.0</v>
      </c>
      <c r="F175" s="42">
        <v>168.625</v>
      </c>
      <c r="G175" s="46" t="s">
        <v>579</v>
      </c>
      <c r="H175" s="42">
        <v>3.44097222222222</v>
      </c>
      <c r="I175" s="42">
        <v>37.5</v>
      </c>
      <c r="J175" s="48">
        <v>27.418499999999998</v>
      </c>
      <c r="K175" s="42">
        <v>362.5</v>
      </c>
      <c r="L175" s="48">
        <v>265.04549999999995</v>
      </c>
      <c r="M175" s="50">
        <v>0.7311599999999999</v>
      </c>
      <c r="N175" s="52">
        <v>123.29185499999998</v>
      </c>
      <c r="O175" s="54">
        <v>2.515901249999998</v>
      </c>
      <c r="P175" s="56">
        <v>43353.0</v>
      </c>
      <c r="Q175" s="54">
        <v>332.6287210714286</v>
      </c>
      <c r="R175" s="54">
        <v>5.0509074</v>
      </c>
      <c r="S175" s="54">
        <v>-209.33686607142857</v>
      </c>
      <c r="T175" s="46">
        <v>193.0</v>
      </c>
    </row>
    <row r="176">
      <c r="A176" s="35">
        <v>174.0</v>
      </c>
      <c r="B176" s="58" t="s">
        <v>580</v>
      </c>
      <c r="C176" s="58" t="s">
        <v>581</v>
      </c>
      <c r="D176" s="59" t="s">
        <v>381</v>
      </c>
      <c r="E176" s="61">
        <v>6.0</v>
      </c>
      <c r="F176" s="63">
        <v>794.833333333333</v>
      </c>
      <c r="G176" s="65" t="s">
        <v>333</v>
      </c>
      <c r="H176" s="63">
        <v>215.227777777777</v>
      </c>
      <c r="I176" s="63">
        <v>324.0</v>
      </c>
      <c r="J176" s="67">
        <v>50.4642312</v>
      </c>
      <c r="K176" s="63">
        <v>1199.0</v>
      </c>
      <c r="L176" s="67">
        <v>186.7488062</v>
      </c>
      <c r="M176" s="69">
        <v>0.1557538</v>
      </c>
      <c r="N176" s="71">
        <v>123.79831203333329</v>
      </c>
      <c r="O176" s="73">
        <v>33.52254425444432</v>
      </c>
      <c r="P176" s="75">
        <v>43354.0</v>
      </c>
      <c r="Q176" s="73">
        <v>82.23743711132857</v>
      </c>
      <c r="R176" s="73">
        <v>28.87565564732333</v>
      </c>
      <c r="S176" s="73">
        <v>41.56087492200476</v>
      </c>
      <c r="T176" s="65">
        <v>146.0</v>
      </c>
    </row>
    <row r="177">
      <c r="A177" s="35">
        <v>175.0</v>
      </c>
      <c r="B177" s="37" t="s">
        <v>582</v>
      </c>
      <c r="C177" s="37" t="s">
        <v>583</v>
      </c>
      <c r="D177" s="39" t="s">
        <v>381</v>
      </c>
      <c r="E177" s="40">
        <v>41.0</v>
      </c>
      <c r="F177" s="42">
        <v>124.364634146341</v>
      </c>
      <c r="G177" s="46" t="s">
        <v>584</v>
      </c>
      <c r="H177" s="42">
        <v>13.043569105691</v>
      </c>
      <c r="I177" s="42">
        <v>30.0</v>
      </c>
      <c r="J177" s="48">
        <v>30.0</v>
      </c>
      <c r="K177" s="42">
        <v>339.0</v>
      </c>
      <c r="L177" s="48">
        <v>339.0</v>
      </c>
      <c r="M177" s="50">
        <v>1.0</v>
      </c>
      <c r="N177" s="52">
        <v>124.364634146341</v>
      </c>
      <c r="O177" s="54">
        <v>13.043569105691</v>
      </c>
      <c r="P177" s="56">
        <v>43353.0</v>
      </c>
      <c r="Q177" s="54">
        <v>126.79512195121946</v>
      </c>
      <c r="R177" s="54">
        <v>13.081436991869916</v>
      </c>
      <c r="S177" s="54">
        <v>-2.4304878048780694</v>
      </c>
      <c r="T177" s="46">
        <v>180.0</v>
      </c>
    </row>
    <row r="178">
      <c r="A178" s="35">
        <v>176.0</v>
      </c>
      <c r="B178" s="58" t="s">
        <v>585</v>
      </c>
      <c r="C178" s="58" t="s">
        <v>586</v>
      </c>
      <c r="D178" s="59" t="s">
        <v>40</v>
      </c>
      <c r="E178" s="61">
        <v>9.0</v>
      </c>
      <c r="F178" s="63">
        <v>3495.44444444444</v>
      </c>
      <c r="G178" s="65" t="s">
        <v>587</v>
      </c>
      <c r="H178" s="63">
        <v>876.429513888888</v>
      </c>
      <c r="I178" s="63">
        <v>594.333333333333</v>
      </c>
      <c r="J178" s="67">
        <v>21.286939833333324</v>
      </c>
      <c r="K178" s="63">
        <v>7407.33333333333</v>
      </c>
      <c r="L178" s="67">
        <v>265.3047543333332</v>
      </c>
      <c r="M178" s="69">
        <v>0.0358165</v>
      </c>
      <c r="N178" s="71">
        <v>125.19458594444428</v>
      </c>
      <c r="O178" s="73">
        <v>31.39063768420136</v>
      </c>
      <c r="P178" s="75">
        <v>43341.0</v>
      </c>
      <c r="Q178" s="73">
        <v>67.13757375000002</v>
      </c>
      <c r="R178" s="73">
        <v>76.51672259765625</v>
      </c>
      <c r="S178" s="73">
        <v>58.057012194444425</v>
      </c>
      <c r="T178" s="65">
        <v>117.0</v>
      </c>
    </row>
    <row r="179">
      <c r="A179" s="35">
        <v>177.0</v>
      </c>
      <c r="B179" s="37" t="s">
        <v>588</v>
      </c>
      <c r="C179" s="37" t="s">
        <v>589</v>
      </c>
      <c r="D179" s="39" t="s">
        <v>40</v>
      </c>
      <c r="E179" s="40">
        <v>7.0</v>
      </c>
      <c r="F179" s="42">
        <v>128.714285714285</v>
      </c>
      <c r="G179" s="46" t="s">
        <v>278</v>
      </c>
      <c r="H179" s="42">
        <v>6.88666666666666</v>
      </c>
      <c r="I179" s="42">
        <v>15.0</v>
      </c>
      <c r="J179" s="48">
        <v>15.0</v>
      </c>
      <c r="K179" s="42">
        <v>339.0</v>
      </c>
      <c r="L179" s="48">
        <v>339.0</v>
      </c>
      <c r="M179" s="50">
        <v>1.0</v>
      </c>
      <c r="N179" s="52">
        <v>128.714285714285</v>
      </c>
      <c r="O179" s="54">
        <v>6.88666666666666</v>
      </c>
      <c r="P179" s="56">
        <v>43362.0</v>
      </c>
      <c r="Q179" s="54">
        <v>170.0</v>
      </c>
      <c r="R179" s="54">
        <v>24.263333333333332</v>
      </c>
      <c r="S179" s="54">
        <v>-41.28571428571428</v>
      </c>
      <c r="T179" s="46">
        <v>188.0</v>
      </c>
    </row>
    <row r="180">
      <c r="A180" s="35">
        <v>178.0</v>
      </c>
      <c r="B180" s="58" t="s">
        <v>91</v>
      </c>
      <c r="C180" s="58" t="s">
        <v>93</v>
      </c>
      <c r="D180" s="59" t="s">
        <v>40</v>
      </c>
      <c r="E180" s="61">
        <v>3.0</v>
      </c>
      <c r="F180" s="63">
        <v>1139000.0</v>
      </c>
      <c r="G180" s="65" t="s">
        <v>590</v>
      </c>
      <c r="H180" s="63">
        <v>505972.222222222</v>
      </c>
      <c r="I180" s="63">
        <v>554416.666666666</v>
      </c>
      <c r="J180" s="67">
        <v>66.01162041666659</v>
      </c>
      <c r="K180" s="63">
        <v>1871166.66666666</v>
      </c>
      <c r="L180" s="67">
        <v>222.79045916666587</v>
      </c>
      <c r="M180" s="69">
        <v>1.19065E-4</v>
      </c>
      <c r="N180" s="71">
        <v>135.615035</v>
      </c>
      <c r="O180" s="73">
        <v>60.24358263888887</v>
      </c>
      <c r="P180" s="75">
        <v>43363.0</v>
      </c>
      <c r="Q180" s="73">
        <v>113.22014333333335</v>
      </c>
      <c r="R180" s="73">
        <v>190.50130046875003</v>
      </c>
      <c r="S180" s="73">
        <v>22.394891666666652</v>
      </c>
      <c r="T180" s="65">
        <v>171.0</v>
      </c>
    </row>
    <row r="181">
      <c r="A181" s="35">
        <v>179.0</v>
      </c>
      <c r="B181" s="37" t="s">
        <v>591</v>
      </c>
      <c r="C181" s="37" t="s">
        <v>592</v>
      </c>
      <c r="D181" s="39" t="s">
        <v>44</v>
      </c>
      <c r="E181" s="40">
        <v>10.0</v>
      </c>
      <c r="F181" s="42">
        <v>15342.2666666666</v>
      </c>
      <c r="G181" s="46" t="s">
        <v>593</v>
      </c>
      <c r="H181" s="42">
        <v>8275.6625</v>
      </c>
      <c r="I181" s="42">
        <v>5289.0</v>
      </c>
      <c r="J181" s="48">
        <v>47.75967</v>
      </c>
      <c r="K181" s="42">
        <v>35927.6666666666</v>
      </c>
      <c r="L181" s="48">
        <v>324.42682999999937</v>
      </c>
      <c r="M181" s="50">
        <v>0.00903</v>
      </c>
      <c r="N181" s="52">
        <v>138.54066799999939</v>
      </c>
      <c r="O181" s="54">
        <v>74.729232375</v>
      </c>
      <c r="P181" s="56">
        <v>43362.0</v>
      </c>
      <c r="Q181" s="54">
        <v>151.73999999999998</v>
      </c>
      <c r="R181" s="54">
        <v>81.39796874999999</v>
      </c>
      <c r="S181" s="54">
        <v>-13.19933199999997</v>
      </c>
      <c r="T181" s="46">
        <v>184.0</v>
      </c>
    </row>
    <row r="182">
      <c r="A182" s="35">
        <v>180.0</v>
      </c>
      <c r="B182" s="58" t="s">
        <v>594</v>
      </c>
      <c r="C182" s="58" t="s">
        <v>595</v>
      </c>
      <c r="D182" s="59" t="s">
        <v>48</v>
      </c>
      <c r="E182" s="61">
        <v>14.0</v>
      </c>
      <c r="F182" s="63">
        <v>511.857142857142</v>
      </c>
      <c r="G182" s="65" t="s">
        <v>596</v>
      </c>
      <c r="H182" s="63">
        <v>51.1642857142857</v>
      </c>
      <c r="I182" s="63">
        <v>200.0</v>
      </c>
      <c r="J182" s="67">
        <v>54.93</v>
      </c>
      <c r="K182" s="63">
        <v>1925.0</v>
      </c>
      <c r="L182" s="67">
        <v>528.70125</v>
      </c>
      <c r="M182" s="69">
        <v>0.27465</v>
      </c>
      <c r="N182" s="71">
        <v>140.58156428571405</v>
      </c>
      <c r="O182" s="73">
        <v>14.052271071428567</v>
      </c>
      <c r="P182" s="75">
        <v>43336.0</v>
      </c>
      <c r="Q182" s="73">
        <v>149.39872</v>
      </c>
      <c r="R182" s="73">
        <v>15.632626174999999</v>
      </c>
      <c r="S182" s="73">
        <v>-8.817155714285718</v>
      </c>
      <c r="T182" s="65">
        <v>183.0</v>
      </c>
    </row>
    <row r="183">
      <c r="A183" s="35">
        <v>181.0</v>
      </c>
      <c r="B183" s="37" t="s">
        <v>597</v>
      </c>
      <c r="C183" s="37" t="s">
        <v>598</v>
      </c>
      <c r="D183" s="37" t="s">
        <v>51</v>
      </c>
      <c r="E183" s="40">
        <v>4.0</v>
      </c>
      <c r="F183" s="42">
        <v>141.166666666666</v>
      </c>
      <c r="G183" s="46" t="s">
        <v>278</v>
      </c>
      <c r="H183" s="42">
        <v>4.52145833333333</v>
      </c>
      <c r="I183" s="42">
        <v>81.5833333333333</v>
      </c>
      <c r="J183" s="48">
        <v>81.5833333333333</v>
      </c>
      <c r="K183" s="42">
        <v>209.916666666666</v>
      </c>
      <c r="L183" s="48">
        <v>209.916666666666</v>
      </c>
      <c r="M183" s="50">
        <v>1.0</v>
      </c>
      <c r="N183" s="52">
        <v>141.166666666666</v>
      </c>
      <c r="O183" s="54">
        <v>4.52145833333333</v>
      </c>
      <c r="P183" s="56">
        <v>43334.0</v>
      </c>
      <c r="Q183" s="54">
        <v>146.04999999999998</v>
      </c>
      <c r="R183" s="54">
        <v>8.415364583333334</v>
      </c>
      <c r="S183" s="54">
        <v>-4.883333333333326</v>
      </c>
      <c r="T183" s="46">
        <v>181.0</v>
      </c>
    </row>
    <row r="184">
      <c r="A184" s="35">
        <v>182.0</v>
      </c>
      <c r="B184" s="58" t="s">
        <v>599</v>
      </c>
      <c r="C184" s="58" t="s">
        <v>600</v>
      </c>
      <c r="D184" s="59" t="s">
        <v>48</v>
      </c>
      <c r="E184" s="61">
        <v>13.0</v>
      </c>
      <c r="F184" s="63">
        <v>57.9871794871794</v>
      </c>
      <c r="G184" s="65" t="s">
        <v>601</v>
      </c>
      <c r="H184" s="63">
        <v>1.51657692307692</v>
      </c>
      <c r="I184" s="63">
        <v>20.8333333333333</v>
      </c>
      <c r="J184" s="67">
        <v>54.11770833333324</v>
      </c>
      <c r="K184" s="63">
        <v>228.0</v>
      </c>
      <c r="L184" s="67">
        <v>592.2642</v>
      </c>
      <c r="M184" s="69">
        <v>2.59765</v>
      </c>
      <c r="N184" s="71">
        <v>150.63039679487156</v>
      </c>
      <c r="O184" s="73">
        <v>3.9395360442307608</v>
      </c>
      <c r="P184" s="75">
        <v>43342.0</v>
      </c>
      <c r="Q184" s="73">
        <v>147.8690769230769</v>
      </c>
      <c r="R184" s="73">
        <v>3.7714274499999987</v>
      </c>
      <c r="S184" s="73">
        <v>2.7613198717949103</v>
      </c>
      <c r="T184" s="65">
        <v>182.0</v>
      </c>
    </row>
    <row r="185">
      <c r="A185" s="35">
        <v>183.0</v>
      </c>
      <c r="B185" s="37" t="s">
        <v>602</v>
      </c>
      <c r="C185" s="37" t="s">
        <v>603</v>
      </c>
      <c r="D185" s="39" t="s">
        <v>48</v>
      </c>
      <c r="E185" s="40">
        <v>7.0</v>
      </c>
      <c r="F185" s="42">
        <v>577.059523809524</v>
      </c>
      <c r="G185" s="46" t="s">
        <v>604</v>
      </c>
      <c r="H185" s="42">
        <v>60.6015212673611</v>
      </c>
      <c r="I185" s="42">
        <v>85.5833333333333</v>
      </c>
      <c r="J185" s="48">
        <v>23.299078291666657</v>
      </c>
      <c r="K185" s="42">
        <v>1615.66666666666</v>
      </c>
      <c r="L185" s="48">
        <v>439.8466698333315</v>
      </c>
      <c r="M185" s="50">
        <v>0.2722385</v>
      </c>
      <c r="N185" s="52">
        <v>157.0978191726191</v>
      </c>
      <c r="O185" s="54">
        <v>16.498067247544483</v>
      </c>
      <c r="P185" s="56">
        <v>43327.0</v>
      </c>
      <c r="Q185" s="54">
        <v>155.15126375000003</v>
      </c>
      <c r="R185" s="54">
        <v>16.254788177934337</v>
      </c>
      <c r="S185" s="54">
        <v>1.9465554226190704</v>
      </c>
      <c r="T185" s="46">
        <v>186.0</v>
      </c>
    </row>
    <row r="186">
      <c r="A186" s="35">
        <v>184.0</v>
      </c>
      <c r="B186" s="58" t="s">
        <v>605</v>
      </c>
      <c r="C186" s="58" t="s">
        <v>606</v>
      </c>
      <c r="D186" s="58" t="s">
        <v>51</v>
      </c>
      <c r="E186" s="61">
        <v>11.0</v>
      </c>
      <c r="F186" s="63">
        <v>133.189393939393</v>
      </c>
      <c r="G186" s="65" t="s">
        <v>607</v>
      </c>
      <c r="H186" s="63">
        <v>5.30992424242424</v>
      </c>
      <c r="I186" s="63">
        <v>69.0</v>
      </c>
      <c r="J186" s="67">
        <v>82.208946</v>
      </c>
      <c r="K186" s="63">
        <v>215.583333333333</v>
      </c>
      <c r="L186" s="67">
        <v>256.8533131666662</v>
      </c>
      <c r="M186" s="69">
        <v>1.1914339999999999</v>
      </c>
      <c r="N186" s="71">
        <v>158.68637237878676</v>
      </c>
      <c r="O186" s="73">
        <v>6.3264242798484815</v>
      </c>
      <c r="P186" s="75">
        <v>43343.0</v>
      </c>
      <c r="Q186" s="73">
        <v>172.87388839285714</v>
      </c>
      <c r="R186" s="73">
        <v>7.769480223214284</v>
      </c>
      <c r="S186" s="73">
        <v>-14.187516014069246</v>
      </c>
      <c r="T186" s="65">
        <v>190.0</v>
      </c>
    </row>
    <row r="187">
      <c r="A187" s="35">
        <v>185.0</v>
      </c>
      <c r="B187" s="37" t="s">
        <v>608</v>
      </c>
      <c r="C187" s="37" t="s">
        <v>609</v>
      </c>
      <c r="D187" s="39" t="s">
        <v>40</v>
      </c>
      <c r="E187" s="40">
        <v>7.0</v>
      </c>
      <c r="F187" s="42">
        <v>90490.4761904761</v>
      </c>
      <c r="G187" s="46" t="s">
        <v>467</v>
      </c>
      <c r="H187" s="42">
        <v>27313.3333333333</v>
      </c>
      <c r="I187" s="42">
        <v>11141.6666666666</v>
      </c>
      <c r="J187" s="48">
        <v>19.76531666666655</v>
      </c>
      <c r="K187" s="42">
        <v>281241.666666666</v>
      </c>
      <c r="L187" s="48">
        <v>498.9227166666655</v>
      </c>
      <c r="M187" s="50">
        <v>0.0017740000000000002</v>
      </c>
      <c r="N187" s="52">
        <v>160.53010476190462</v>
      </c>
      <c r="O187" s="54">
        <v>48.45385333333328</v>
      </c>
      <c r="P187" s="56">
        <v>43333.0</v>
      </c>
      <c r="Q187" s="54">
        <v>162.13493333333335</v>
      </c>
      <c r="R187" s="54">
        <v>63.43411052083334</v>
      </c>
      <c r="S187" s="54">
        <v>-1.604828571428584</v>
      </c>
      <c r="T187" s="46">
        <v>187.0</v>
      </c>
    </row>
    <row r="188">
      <c r="A188" s="35">
        <v>186.0</v>
      </c>
      <c r="B188" s="58" t="s">
        <v>610</v>
      </c>
      <c r="C188" s="58" t="s">
        <v>611</v>
      </c>
      <c r="D188" s="59" t="s">
        <v>44</v>
      </c>
      <c r="E188" s="61">
        <v>4.0</v>
      </c>
      <c r="F188" s="63">
        <v>259.25</v>
      </c>
      <c r="G188" s="65" t="s">
        <v>395</v>
      </c>
      <c r="H188" s="63">
        <v>30.9661458333333</v>
      </c>
      <c r="I188" s="63">
        <v>31.25</v>
      </c>
      <c r="J188" s="67">
        <v>20.653125</v>
      </c>
      <c r="K188" s="63">
        <v>705.25</v>
      </c>
      <c r="L188" s="67">
        <v>466.099725</v>
      </c>
      <c r="M188" s="69">
        <v>0.6608999999999999</v>
      </c>
      <c r="N188" s="71">
        <v>171.33832499999997</v>
      </c>
      <c r="O188" s="73">
        <v>20.465525781249976</v>
      </c>
      <c r="P188" s="75">
        <v>43353.0</v>
      </c>
      <c r="Q188" s="73">
        <v>170.74084499999998</v>
      </c>
      <c r="R188" s="73">
        <v>19.887427968749996</v>
      </c>
      <c r="S188" s="73">
        <v>0.5974799999999902</v>
      </c>
      <c r="T188" s="65">
        <v>189.0</v>
      </c>
    </row>
    <row r="189">
      <c r="A189" s="35">
        <v>187.0</v>
      </c>
      <c r="B189" s="37" t="s">
        <v>612</v>
      </c>
      <c r="C189" s="37" t="s">
        <v>613</v>
      </c>
      <c r="D189" s="37" t="s">
        <v>51</v>
      </c>
      <c r="E189" s="40">
        <v>8.0</v>
      </c>
      <c r="F189" s="42">
        <v>478.75</v>
      </c>
      <c r="G189" s="46" t="s">
        <v>403</v>
      </c>
      <c r="H189" s="42">
        <v>12.9520833333333</v>
      </c>
      <c r="I189" s="42">
        <v>130.0</v>
      </c>
      <c r="J189" s="48">
        <v>48.102717</v>
      </c>
      <c r="K189" s="42">
        <v>995.0</v>
      </c>
      <c r="L189" s="48">
        <v>368.1707955</v>
      </c>
      <c r="M189" s="50">
        <v>0.3700209</v>
      </c>
      <c r="N189" s="52">
        <v>177.147505875</v>
      </c>
      <c r="O189" s="54">
        <v>4.7925415318749875</v>
      </c>
      <c r="P189" s="56">
        <v>43342.0</v>
      </c>
      <c r="Q189" s="54">
        <v>153.63067340012498</v>
      </c>
      <c r="R189" s="54">
        <v>11.889624620741666</v>
      </c>
      <c r="S189" s="54">
        <v>23.51683247487503</v>
      </c>
      <c r="T189" s="46">
        <v>185.0</v>
      </c>
    </row>
    <row r="190">
      <c r="A190" s="35">
        <v>188.0</v>
      </c>
      <c r="B190" s="58" t="s">
        <v>614</v>
      </c>
      <c r="C190" s="58" t="s">
        <v>615</v>
      </c>
      <c r="D190" s="59" t="s">
        <v>40</v>
      </c>
      <c r="E190" s="61">
        <v>13.0</v>
      </c>
      <c r="F190" s="63">
        <v>416147.435897435</v>
      </c>
      <c r="G190" s="65" t="s">
        <v>616</v>
      </c>
      <c r="H190" s="63">
        <v>119791.858974358</v>
      </c>
      <c r="I190" s="63">
        <v>69000.0</v>
      </c>
      <c r="J190" s="67">
        <v>30.144168000000004</v>
      </c>
      <c r="K190" s="63">
        <v>1000000.0</v>
      </c>
      <c r="L190" s="67">
        <v>436.872</v>
      </c>
      <c r="M190" s="69">
        <v>4.3687200000000004E-4</v>
      </c>
      <c r="N190" s="71">
        <v>181.80316261538425</v>
      </c>
      <c r="O190" s="73">
        <v>52.333709013845734</v>
      </c>
      <c r="P190" s="75">
        <v>43362.0</v>
      </c>
      <c r="Q190" s="73">
        <v>112.36778606700001</v>
      </c>
      <c r="R190" s="73">
        <v>37.8084173055293</v>
      </c>
      <c r="S190" s="73">
        <v>69.43537654838461</v>
      </c>
      <c r="T190" s="65">
        <v>168.0</v>
      </c>
    </row>
    <row r="191">
      <c r="A191" s="35">
        <v>189.0</v>
      </c>
      <c r="B191" s="37" t="s">
        <v>33</v>
      </c>
      <c r="C191" s="37" t="s">
        <v>39</v>
      </c>
      <c r="D191" s="39" t="s">
        <v>40</v>
      </c>
      <c r="E191" s="40">
        <v>6.0</v>
      </c>
      <c r="F191" s="42">
        <v>113831.5</v>
      </c>
      <c r="G191" s="46" t="s">
        <v>467</v>
      </c>
      <c r="H191" s="42">
        <v>22237.703125</v>
      </c>
      <c r="I191" s="42">
        <v>13483.3333333333</v>
      </c>
      <c r="J191" s="48">
        <v>23.919433333333277</v>
      </c>
      <c r="K191" s="42">
        <v>367373.333333333</v>
      </c>
      <c r="L191" s="48">
        <v>651.7202933333328</v>
      </c>
      <c r="M191" s="50">
        <v>0.0017740000000000002</v>
      </c>
      <c r="N191" s="52">
        <v>201.93708100000003</v>
      </c>
      <c r="O191" s="54">
        <v>39.449685343750005</v>
      </c>
      <c r="P191" s="56">
        <v>43334.0</v>
      </c>
      <c r="Q191" s="54">
        <v>953.5639911000001</v>
      </c>
      <c r="R191" s="54">
        <v>84.27581428875001</v>
      </c>
      <c r="S191" s="54">
        <v>-751.6269101</v>
      </c>
      <c r="T191" s="46">
        <v>196.0</v>
      </c>
    </row>
    <row r="192">
      <c r="A192" s="35">
        <v>190.0</v>
      </c>
      <c r="B192" s="58" t="s">
        <v>618</v>
      </c>
      <c r="C192" s="58" t="s">
        <v>619</v>
      </c>
      <c r="D192" s="58" t="s">
        <v>51</v>
      </c>
      <c r="E192" s="61">
        <v>9.0</v>
      </c>
      <c r="F192" s="63">
        <v>207.393333333333</v>
      </c>
      <c r="G192" s="65" t="s">
        <v>278</v>
      </c>
      <c r="H192" s="63">
        <v>10.5323809523809</v>
      </c>
      <c r="I192" s="63">
        <v>54.54</v>
      </c>
      <c r="J192" s="67">
        <v>54.54</v>
      </c>
      <c r="K192" s="63">
        <v>399.0</v>
      </c>
      <c r="L192" s="67">
        <v>399.0</v>
      </c>
      <c r="M192" s="69">
        <v>1.0</v>
      </c>
      <c r="N192" s="71">
        <v>207.393333333333</v>
      </c>
      <c r="O192" s="73">
        <v>10.5323809523809</v>
      </c>
      <c r="P192" s="75">
        <v>43346.0</v>
      </c>
      <c r="Q192" s="73">
        <v>224.19375</v>
      </c>
      <c r="R192" s="73">
        <v>24.312499999999996</v>
      </c>
      <c r="S192" s="73">
        <v>-16.800416666666678</v>
      </c>
      <c r="T192" s="65">
        <v>191.0</v>
      </c>
    </row>
    <row r="193">
      <c r="A193" s="35">
        <v>191.0</v>
      </c>
      <c r="B193" s="37" t="s">
        <v>537</v>
      </c>
      <c r="C193" s="37" t="s">
        <v>538</v>
      </c>
      <c r="D193" s="39" t="s">
        <v>15</v>
      </c>
      <c r="E193" s="40">
        <v>33.0</v>
      </c>
      <c r="F193" s="42">
        <v>1251242.03030303</v>
      </c>
      <c r="G193" s="46" t="s">
        <v>541</v>
      </c>
      <c r="H193" s="42">
        <v>119615.579595497</v>
      </c>
      <c r="I193" s="42">
        <v>139000.0</v>
      </c>
      <c r="J193" s="48">
        <v>23.4215</v>
      </c>
      <c r="K193" s="42">
        <v>3370697.0</v>
      </c>
      <c r="L193" s="48">
        <v>567.9624445000001</v>
      </c>
      <c r="M193" s="50">
        <v>1.685E-4</v>
      </c>
      <c r="N193" s="52">
        <v>210.83428210606056</v>
      </c>
      <c r="O193" s="54">
        <v>20.155225161841244</v>
      </c>
      <c r="P193" s="56">
        <v>43362.0</v>
      </c>
      <c r="Q193" s="54">
        <v>54.73455609523809</v>
      </c>
      <c r="R193" s="54">
        <v>9.386644167517005</v>
      </c>
      <c r="S193" s="54">
        <v>156.0997260108225</v>
      </c>
      <c r="T193" s="46">
        <v>96.0</v>
      </c>
    </row>
    <row r="194">
      <c r="A194" s="35">
        <v>192.0</v>
      </c>
      <c r="B194" s="58" t="s">
        <v>620</v>
      </c>
      <c r="C194" s="58" t="s">
        <v>621</v>
      </c>
      <c r="D194" s="58" t="s">
        <v>68</v>
      </c>
      <c r="E194" s="61">
        <v>39.0</v>
      </c>
      <c r="F194" s="63">
        <v>2047025.64102564</v>
      </c>
      <c r="G194" s="65" t="s">
        <v>622</v>
      </c>
      <c r="H194" s="63">
        <v>118995.726495726</v>
      </c>
      <c r="I194" s="63">
        <v>140000.0</v>
      </c>
      <c r="J194" s="67">
        <v>16.3625</v>
      </c>
      <c r="K194" s="63">
        <v>7000000.0</v>
      </c>
      <c r="L194" s="67">
        <v>818.1250000000001</v>
      </c>
      <c r="M194" s="69">
        <v>1.1687500000000001E-4</v>
      </c>
      <c r="N194" s="71">
        <v>239.2461217948717</v>
      </c>
      <c r="O194" s="73">
        <v>13.907625534187979</v>
      </c>
      <c r="P194" s="75">
        <v>43343.0</v>
      </c>
      <c r="Q194" s="73">
        <v>229.43110290598293</v>
      </c>
      <c r="R194" s="73">
        <v>12.251028960113963</v>
      </c>
      <c r="S194" s="73">
        <v>9.815018888888886</v>
      </c>
      <c r="T194" s="65">
        <v>192.0</v>
      </c>
    </row>
    <row r="195">
      <c r="A195" s="35">
        <v>193.0</v>
      </c>
      <c r="B195" s="37" t="s">
        <v>623</v>
      </c>
      <c r="C195" s="37" t="s">
        <v>624</v>
      </c>
      <c r="D195" s="39" t="s">
        <v>40</v>
      </c>
      <c r="E195" s="40">
        <v>13.0</v>
      </c>
      <c r="F195" s="42">
        <v>5448.23076923076</v>
      </c>
      <c r="G195" s="46" t="s">
        <v>625</v>
      </c>
      <c r="H195" s="42">
        <v>252.515705128205</v>
      </c>
      <c r="I195" s="42">
        <v>1017.5</v>
      </c>
      <c r="J195" s="48">
        <v>71.682875</v>
      </c>
      <c r="K195" s="42">
        <v>15867.5</v>
      </c>
      <c r="L195" s="48">
        <v>1117.865375</v>
      </c>
      <c r="M195" s="50">
        <v>0.07045</v>
      </c>
      <c r="N195" s="52">
        <v>383.8278576923071</v>
      </c>
      <c r="O195" s="54">
        <v>17.789731426282042</v>
      </c>
      <c r="P195" s="56">
        <v>43361.0</v>
      </c>
      <c r="Q195" s="54">
        <v>465.51792936031325</v>
      </c>
      <c r="R195" s="54">
        <v>23.872895887637664</v>
      </c>
      <c r="S195" s="54">
        <v>-81.69007166800554</v>
      </c>
      <c r="T195" s="46">
        <v>194.0</v>
      </c>
    </row>
    <row r="196">
      <c r="A196" s="35">
        <v>194.0</v>
      </c>
      <c r="B196" s="58" t="s">
        <v>626</v>
      </c>
      <c r="C196" s="58" t="s">
        <v>627</v>
      </c>
      <c r="D196" s="59" t="s">
        <v>44</v>
      </c>
      <c r="E196" s="61">
        <v>18.0</v>
      </c>
      <c r="F196" s="63">
        <v>1913.14314814814</v>
      </c>
      <c r="G196" s="65" t="s">
        <v>628</v>
      </c>
      <c r="H196" s="63">
        <v>271.897611239712</v>
      </c>
      <c r="I196" s="63">
        <v>21.0</v>
      </c>
      <c r="J196" s="67">
        <v>6.275009999999999</v>
      </c>
      <c r="K196" s="63">
        <v>6188.16666666666</v>
      </c>
      <c r="L196" s="67">
        <v>1849.0860816666643</v>
      </c>
      <c r="M196" s="69">
        <v>0.29880999999999996</v>
      </c>
      <c r="N196" s="71">
        <v>571.6663040981456</v>
      </c>
      <c r="O196" s="73">
        <v>81.24572521453833</v>
      </c>
      <c r="P196" s="75">
        <v>43362.0</v>
      </c>
      <c r="Q196" s="73">
        <v>583.8724332611113</v>
      </c>
      <c r="R196" s="73">
        <v>86.45992779677591</v>
      </c>
      <c r="S196" s="73">
        <v>-12.20612916296318</v>
      </c>
      <c r="T196" s="65">
        <v>195.0</v>
      </c>
    </row>
    <row r="197">
      <c r="A197" s="35">
        <v>195.0</v>
      </c>
      <c r="B197" s="37" t="s">
        <v>629</v>
      </c>
      <c r="C197" s="37" t="s">
        <v>630</v>
      </c>
      <c r="D197" s="39" t="s">
        <v>40</v>
      </c>
      <c r="E197" s="46">
        <v>4.0</v>
      </c>
      <c r="F197" s="94">
        <v>27500.0</v>
      </c>
      <c r="G197" s="46" t="s">
        <v>631</v>
      </c>
      <c r="H197" s="94">
        <v>4552.08333333333</v>
      </c>
      <c r="I197" s="94">
        <v>11000.0</v>
      </c>
      <c r="J197" s="54">
        <v>307.26256</v>
      </c>
      <c r="K197" s="94">
        <v>49000.0</v>
      </c>
      <c r="L197" s="54">
        <v>1368.71504</v>
      </c>
      <c r="M197" s="50">
        <v>0.02793296</v>
      </c>
      <c r="N197" s="95">
        <v>768.1564</v>
      </c>
      <c r="O197" s="54">
        <v>127.15316166666658</v>
      </c>
      <c r="P197" s="96">
        <v>43362.0</v>
      </c>
      <c r="Q197" s="54">
        <v>63.79279096666668</v>
      </c>
      <c r="R197" s="54">
        <v>10.650396403472223</v>
      </c>
      <c r="S197" s="54">
        <v>704.3636090333333</v>
      </c>
      <c r="T197" s="46">
        <v>112.0</v>
      </c>
    </row>
    <row r="198">
      <c r="A198" s="35"/>
      <c r="M198" s="97" t="s">
        <v>632</v>
      </c>
      <c r="N198" s="98">
        <f>median(N3:N197)</f>
        <v>58.22016287</v>
      </c>
    </row>
    <row r="199"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P199" s="99"/>
    </row>
    <row r="200"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P200" s="99"/>
    </row>
    <row r="201"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P201" s="99"/>
    </row>
    <row r="202">
      <c r="B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P202" s="99"/>
    </row>
    <row r="203">
      <c r="B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P203" s="99"/>
    </row>
    <row r="204">
      <c r="B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P204" s="99"/>
    </row>
    <row r="205">
      <c r="A205" s="100"/>
      <c r="B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P205" s="99"/>
    </row>
    <row r="206">
      <c r="A206" s="100"/>
      <c r="B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P206" s="99"/>
    </row>
    <row r="207">
      <c r="A207" s="100"/>
      <c r="B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P207" s="99"/>
    </row>
    <row r="208">
      <c r="A208" s="100"/>
      <c r="B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P208" s="99"/>
    </row>
    <row r="209">
      <c r="A209" s="100"/>
      <c r="B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P209" s="99"/>
    </row>
    <row r="210">
      <c r="A210" s="100"/>
      <c r="B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P210" s="99"/>
    </row>
    <row r="211">
      <c r="A211" s="100"/>
      <c r="B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P211" s="99"/>
    </row>
    <row r="212">
      <c r="A212" s="100"/>
      <c r="B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P212" s="99"/>
    </row>
    <row r="213">
      <c r="A213" s="100"/>
      <c r="B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P213" s="99"/>
    </row>
    <row r="214">
      <c r="A214" s="100"/>
      <c r="B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P214" s="99"/>
    </row>
    <row r="215">
      <c r="A215" s="100"/>
      <c r="B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P215" s="99"/>
    </row>
    <row r="216">
      <c r="A216" s="100"/>
      <c r="B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P216" s="99"/>
    </row>
    <row r="217">
      <c r="A217" s="100"/>
      <c r="B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P217" s="99"/>
    </row>
    <row r="218">
      <c r="A218" s="100"/>
      <c r="B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P218" s="99"/>
    </row>
    <row r="219">
      <c r="A219" s="100"/>
      <c r="B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P219" s="99"/>
    </row>
    <row r="220">
      <c r="A220" s="100"/>
      <c r="B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P220" s="99"/>
    </row>
    <row r="221">
      <c r="A221" s="100"/>
      <c r="B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P221" s="99"/>
    </row>
    <row r="222">
      <c r="A222" s="100"/>
      <c r="B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P222" s="99"/>
    </row>
    <row r="223">
      <c r="A223" s="100"/>
      <c r="B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P223" s="99"/>
    </row>
    <row r="224">
      <c r="A224" s="100"/>
      <c r="B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P224" s="99"/>
    </row>
    <row r="225">
      <c r="A225" s="100"/>
      <c r="B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P225" s="99"/>
    </row>
    <row r="226">
      <c r="A226" s="100"/>
      <c r="B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P226" s="99"/>
    </row>
    <row r="227">
      <c r="A227" s="100"/>
      <c r="B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P227" s="99"/>
    </row>
    <row r="228">
      <c r="A228" s="100"/>
      <c r="B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P228" s="99"/>
    </row>
    <row r="229">
      <c r="A229" s="100"/>
      <c r="B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P229" s="99"/>
    </row>
    <row r="230">
      <c r="A230" s="100"/>
      <c r="B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P230" s="99"/>
    </row>
    <row r="231">
      <c r="A231" s="100"/>
      <c r="B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P231" s="99"/>
    </row>
    <row r="232">
      <c r="A232" s="100"/>
      <c r="B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P232" s="99"/>
    </row>
    <row r="233">
      <c r="A233" s="100"/>
      <c r="B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P233" s="99"/>
    </row>
    <row r="234">
      <c r="A234" s="100"/>
      <c r="B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P234" s="99"/>
    </row>
    <row r="235">
      <c r="A235" s="100"/>
      <c r="B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P235" s="99"/>
    </row>
    <row r="236">
      <c r="A236" s="100"/>
      <c r="B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P236" s="99"/>
    </row>
    <row r="237">
      <c r="A237" s="100"/>
      <c r="B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P237" s="99"/>
    </row>
    <row r="238">
      <c r="A238" s="100"/>
      <c r="B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P238" s="99"/>
    </row>
    <row r="239">
      <c r="A239" s="100"/>
      <c r="B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P239" s="99"/>
    </row>
    <row r="240">
      <c r="A240" s="100"/>
      <c r="B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P240" s="99"/>
    </row>
    <row r="241">
      <c r="A241" s="100"/>
      <c r="B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P241" s="99"/>
    </row>
    <row r="242">
      <c r="A242" s="100"/>
      <c r="B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P242" s="99"/>
    </row>
    <row r="243">
      <c r="A243" s="100"/>
      <c r="B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P243" s="99"/>
    </row>
    <row r="244">
      <c r="A244" s="100"/>
      <c r="B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P244" s="99"/>
    </row>
    <row r="245">
      <c r="A245" s="100"/>
      <c r="B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P245" s="99"/>
    </row>
    <row r="246">
      <c r="A246" s="100"/>
      <c r="B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P246" s="99"/>
    </row>
    <row r="247">
      <c r="A247" s="100"/>
      <c r="B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P247" s="99"/>
    </row>
    <row r="248">
      <c r="A248" s="100"/>
      <c r="B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P248" s="99"/>
    </row>
    <row r="249">
      <c r="A249" s="100"/>
      <c r="B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P249" s="99"/>
    </row>
    <row r="250">
      <c r="A250" s="100"/>
      <c r="B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P250" s="99"/>
    </row>
    <row r="251">
      <c r="A251" s="100"/>
      <c r="B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P251" s="99"/>
    </row>
    <row r="252">
      <c r="A252" s="100"/>
      <c r="B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P252" s="99"/>
    </row>
    <row r="253">
      <c r="A253" s="100"/>
      <c r="B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P253" s="99"/>
    </row>
    <row r="254">
      <c r="A254" s="100"/>
      <c r="B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P254" s="99"/>
    </row>
    <row r="255">
      <c r="A255" s="100"/>
      <c r="B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P255" s="99"/>
    </row>
    <row r="256">
      <c r="A256" s="100"/>
      <c r="B256" s="10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P256" s="99"/>
    </row>
    <row r="257">
      <c r="A257" s="100"/>
      <c r="B257" s="10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P257" s="99"/>
    </row>
    <row r="258">
      <c r="A258" s="100"/>
      <c r="B258" s="10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P258" s="99"/>
    </row>
    <row r="259">
      <c r="A259" s="100"/>
      <c r="B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P259" s="99"/>
    </row>
    <row r="260">
      <c r="A260" s="100"/>
      <c r="B260" s="10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P260" s="99"/>
    </row>
    <row r="261">
      <c r="A261" s="100"/>
      <c r="B261" s="10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P261" s="99"/>
    </row>
    <row r="262">
      <c r="A262" s="100"/>
      <c r="B262" s="10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P262" s="99"/>
    </row>
    <row r="263">
      <c r="A263" s="100"/>
      <c r="B263" s="10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P263" s="99"/>
    </row>
    <row r="264">
      <c r="A264" s="100"/>
      <c r="B264" s="10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P264" s="99"/>
    </row>
    <row r="265">
      <c r="A265" s="100"/>
      <c r="B265" s="10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P265" s="99"/>
    </row>
    <row r="266">
      <c r="A266" s="100"/>
      <c r="B266" s="10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P266" s="99"/>
    </row>
    <row r="267">
      <c r="A267" s="100"/>
      <c r="B267" s="10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P267" s="99"/>
    </row>
    <row r="268">
      <c r="A268" s="100"/>
      <c r="B268" s="10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P268" s="99"/>
    </row>
    <row r="269">
      <c r="A269" s="100"/>
      <c r="B269" s="10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P269" s="99"/>
    </row>
    <row r="270">
      <c r="A270" s="100"/>
      <c r="B270" s="10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P270" s="99"/>
    </row>
    <row r="271">
      <c r="A271" s="100"/>
      <c r="B271" s="10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P271" s="99"/>
    </row>
    <row r="272">
      <c r="A272" s="100"/>
      <c r="B272" s="10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P272" s="99"/>
    </row>
    <row r="273">
      <c r="A273" s="100"/>
      <c r="B273" s="10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P273" s="99"/>
    </row>
    <row r="274">
      <c r="A274" s="100"/>
      <c r="B274" s="10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P274" s="99"/>
    </row>
    <row r="275">
      <c r="A275" s="100"/>
      <c r="B275" s="10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P275" s="99"/>
    </row>
    <row r="276">
      <c r="A276" s="100"/>
      <c r="B276" s="10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P276" s="99"/>
    </row>
    <row r="277">
      <c r="A277" s="100"/>
      <c r="B277" s="10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P277" s="99"/>
    </row>
    <row r="278">
      <c r="A278" s="100"/>
      <c r="B278" s="10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P278" s="99"/>
    </row>
    <row r="279">
      <c r="A279" s="100"/>
      <c r="B279" s="10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P279" s="99"/>
    </row>
    <row r="280">
      <c r="A280" s="100"/>
      <c r="B280" s="10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P280" s="99"/>
    </row>
    <row r="281">
      <c r="A281" s="100"/>
      <c r="B281" s="10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P281" s="99"/>
    </row>
    <row r="282">
      <c r="A282" s="100"/>
      <c r="B282" s="10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P282" s="99"/>
    </row>
    <row r="283">
      <c r="A283" s="100"/>
      <c r="B283" s="10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P283" s="99"/>
    </row>
    <row r="284">
      <c r="A284" s="100"/>
      <c r="B284" s="10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P284" s="99"/>
    </row>
    <row r="285">
      <c r="A285" s="100"/>
      <c r="B285" s="10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P285" s="99"/>
    </row>
    <row r="286">
      <c r="A286" s="100"/>
      <c r="B286" s="10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P286" s="99"/>
    </row>
    <row r="287">
      <c r="A287" s="100"/>
      <c r="B287" s="10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P287" s="99"/>
    </row>
    <row r="288">
      <c r="A288" s="100"/>
      <c r="B288" s="10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P288" s="99"/>
    </row>
    <row r="289">
      <c r="A289" s="100"/>
      <c r="B289" s="10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P289" s="99"/>
    </row>
    <row r="290">
      <c r="A290" s="100"/>
      <c r="B290" s="10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P290" s="99"/>
    </row>
    <row r="291">
      <c r="A291" s="100"/>
      <c r="B291" s="10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P291" s="99"/>
    </row>
    <row r="292">
      <c r="A292" s="100"/>
      <c r="B292" s="10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P292" s="99"/>
    </row>
    <row r="293">
      <c r="A293" s="100"/>
      <c r="B293" s="10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P293" s="99"/>
    </row>
    <row r="294">
      <c r="A294" s="100"/>
      <c r="B294" s="10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P294" s="99"/>
    </row>
    <row r="295">
      <c r="A295" s="100"/>
      <c r="B295" s="10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P295" s="99"/>
    </row>
    <row r="296">
      <c r="A296" s="100"/>
      <c r="B296" s="10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P296" s="99"/>
    </row>
    <row r="297">
      <c r="A297" s="100"/>
      <c r="B297" s="10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P297" s="99"/>
    </row>
    <row r="298">
      <c r="A298" s="100"/>
      <c r="B298" s="10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P298" s="99"/>
    </row>
    <row r="299">
      <c r="A299" s="100"/>
      <c r="B299" s="10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P299" s="99"/>
    </row>
    <row r="300">
      <c r="A300" s="100"/>
      <c r="B300" s="10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P300" s="99"/>
    </row>
    <row r="301">
      <c r="A301" s="100"/>
      <c r="B301" s="10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P301" s="99"/>
    </row>
    <row r="302">
      <c r="A302" s="100"/>
      <c r="B302" s="10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P302" s="99"/>
    </row>
    <row r="303">
      <c r="A303" s="100"/>
      <c r="B303" s="10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P303" s="99"/>
    </row>
    <row r="304">
      <c r="A304" s="100"/>
      <c r="B304" s="10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P304" s="99"/>
    </row>
    <row r="305">
      <c r="A305" s="100"/>
      <c r="B305" s="10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P305" s="99"/>
    </row>
    <row r="306">
      <c r="A306" s="100"/>
      <c r="B306" s="10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P306" s="99"/>
    </row>
    <row r="307">
      <c r="A307" s="100"/>
      <c r="B307" s="10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P307" s="99"/>
    </row>
    <row r="308">
      <c r="A308" s="100"/>
      <c r="B308" s="10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P308" s="99"/>
    </row>
    <row r="309">
      <c r="A309" s="100"/>
      <c r="B309" s="10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P309" s="99"/>
    </row>
    <row r="310">
      <c r="A310" s="100"/>
      <c r="B310" s="10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P310" s="99"/>
    </row>
    <row r="311">
      <c r="A311" s="100"/>
      <c r="B311" s="10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P311" s="99"/>
    </row>
    <row r="312">
      <c r="A312" s="100"/>
      <c r="B312" s="100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P312" s="99"/>
    </row>
    <row r="313">
      <c r="A313" s="100"/>
      <c r="B313" s="100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P313" s="99"/>
    </row>
    <row r="314">
      <c r="A314" s="100"/>
      <c r="B314" s="100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P314" s="99"/>
    </row>
    <row r="315">
      <c r="A315" s="100"/>
      <c r="B315" s="100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P315" s="99"/>
    </row>
    <row r="316">
      <c r="A316" s="100"/>
      <c r="B316" s="100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P316" s="99"/>
    </row>
    <row r="317">
      <c r="A317" s="100"/>
      <c r="B317" s="100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P317" s="99"/>
    </row>
    <row r="318">
      <c r="A318" s="100"/>
      <c r="B318" s="100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P318" s="99"/>
    </row>
    <row r="319">
      <c r="A319" s="100"/>
      <c r="B319" s="100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P319" s="99"/>
    </row>
    <row r="320">
      <c r="A320" s="100"/>
      <c r="B320" s="100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P320" s="99"/>
    </row>
    <row r="321">
      <c r="A321" s="100"/>
      <c r="B321" s="100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P321" s="99"/>
    </row>
    <row r="322">
      <c r="A322" s="100"/>
      <c r="B322" s="100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P322" s="99"/>
    </row>
    <row r="323">
      <c r="A323" s="100"/>
      <c r="B323" s="100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P323" s="99"/>
    </row>
    <row r="324">
      <c r="A324" s="100"/>
      <c r="B324" s="100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P324" s="99"/>
    </row>
    <row r="325">
      <c r="A325" s="100"/>
      <c r="B325" s="100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P325" s="99"/>
    </row>
    <row r="326">
      <c r="A326" s="100"/>
      <c r="B326" s="100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P326" s="99"/>
    </row>
    <row r="327">
      <c r="A327" s="100"/>
      <c r="B327" s="100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P327" s="99"/>
    </row>
    <row r="328">
      <c r="A328" s="100"/>
      <c r="B328" s="100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P328" s="99"/>
    </row>
    <row r="329">
      <c r="A329" s="100"/>
      <c r="B329" s="100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P329" s="99"/>
    </row>
    <row r="330">
      <c r="A330" s="100"/>
      <c r="B330" s="100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P330" s="99"/>
    </row>
    <row r="331">
      <c r="A331" s="100"/>
      <c r="B331" s="100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P331" s="99"/>
    </row>
    <row r="332">
      <c r="A332" s="100"/>
      <c r="B332" s="100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P332" s="99"/>
    </row>
    <row r="333">
      <c r="A333" s="100"/>
      <c r="B333" s="100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P333" s="99"/>
    </row>
    <row r="334">
      <c r="A334" s="100"/>
      <c r="B334" s="100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P334" s="99"/>
    </row>
    <row r="335">
      <c r="A335" s="100"/>
      <c r="B335" s="100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P335" s="99"/>
    </row>
    <row r="336">
      <c r="A336" s="100"/>
      <c r="B336" s="100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P336" s="99"/>
    </row>
    <row r="337">
      <c r="A337" s="100"/>
      <c r="B337" s="100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P337" s="99"/>
    </row>
    <row r="338">
      <c r="A338" s="100"/>
      <c r="B338" s="100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P338" s="99"/>
    </row>
    <row r="339">
      <c r="A339" s="100"/>
      <c r="B339" s="100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P339" s="99"/>
    </row>
    <row r="340">
      <c r="A340" s="100"/>
      <c r="B340" s="100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P340" s="99"/>
    </row>
    <row r="341">
      <c r="A341" s="100"/>
      <c r="B341" s="100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P341" s="99"/>
    </row>
    <row r="342">
      <c r="A342" s="100"/>
      <c r="B342" s="100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P342" s="99"/>
    </row>
    <row r="343">
      <c r="A343" s="100"/>
      <c r="B343" s="100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P343" s="99"/>
    </row>
    <row r="344">
      <c r="A344" s="100"/>
      <c r="B344" s="100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P344" s="99"/>
    </row>
    <row r="345">
      <c r="A345" s="100"/>
      <c r="B345" s="100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P345" s="99"/>
    </row>
    <row r="346">
      <c r="A346" s="100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P346" s="99"/>
    </row>
    <row r="347">
      <c r="A347" s="100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P347" s="99"/>
    </row>
    <row r="348">
      <c r="A348" s="100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P348" s="99"/>
    </row>
    <row r="349"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P349" s="99"/>
    </row>
    <row r="350"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P350" s="99"/>
    </row>
    <row r="351"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P351" s="99"/>
    </row>
    <row r="352"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P352" s="99"/>
    </row>
    <row r="353"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P353" s="99"/>
    </row>
    <row r="354"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P354" s="99"/>
    </row>
    <row r="355"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P355" s="99"/>
    </row>
    <row r="356"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P356" s="99"/>
    </row>
    <row r="357"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P357" s="99"/>
    </row>
    <row r="358"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P358" s="99"/>
    </row>
    <row r="359"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P359" s="99"/>
    </row>
    <row r="360"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P360" s="99"/>
    </row>
    <row r="361"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P361" s="99"/>
    </row>
    <row r="362"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P362" s="99"/>
    </row>
    <row r="363"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P363" s="99"/>
    </row>
    <row r="364"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P364" s="99"/>
    </row>
    <row r="365"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P365" s="99"/>
    </row>
    <row r="366"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P366" s="99"/>
    </row>
    <row r="367"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P367" s="99"/>
    </row>
    <row r="368"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P368" s="99"/>
    </row>
    <row r="369"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P369" s="99"/>
    </row>
    <row r="370"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P370" s="99"/>
    </row>
    <row r="371"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P371" s="99"/>
    </row>
    <row r="372"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P372" s="99"/>
    </row>
    <row r="373"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P373" s="99"/>
    </row>
    <row r="374"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P374" s="99"/>
    </row>
    <row r="375"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P375" s="99"/>
    </row>
    <row r="376"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P376" s="99"/>
    </row>
    <row r="377"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P377" s="99"/>
    </row>
    <row r="378"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P378" s="99"/>
    </row>
    <row r="379"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P379" s="99"/>
    </row>
    <row r="380"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P380" s="99"/>
    </row>
    <row r="381"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P381" s="99"/>
    </row>
    <row r="382"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P382" s="99"/>
    </row>
    <row r="383"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P383" s="99"/>
    </row>
    <row r="384"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P384" s="99"/>
    </row>
    <row r="385"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P385" s="99"/>
    </row>
    <row r="386"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P386" s="99"/>
    </row>
    <row r="387"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P387" s="99"/>
    </row>
    <row r="388"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P388" s="99"/>
    </row>
    <row r="389"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P389" s="99"/>
    </row>
    <row r="390"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P390" s="99"/>
    </row>
    <row r="391"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P391" s="99"/>
    </row>
    <row r="392"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P392" s="99"/>
    </row>
    <row r="393"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P393" s="99"/>
    </row>
    <row r="394"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P394" s="99"/>
    </row>
    <row r="395"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P395" s="99"/>
    </row>
    <row r="396"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P396" s="99"/>
    </row>
    <row r="397"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P397" s="99"/>
    </row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autoFilter ref="$B$2:$T$198"/>
  <mergeCells count="2">
    <mergeCell ref="B1:P1"/>
    <mergeCell ref="Q1:T1"/>
  </mergeCells>
  <printOptions/>
  <pageMargins bottom="1.0" footer="0.0" header="0.0" left="0.75" right="0.75" top="1.0"/>
  <pageSetup paperSize="9" orientation="portrait"/>
  <drawing r:id="rId1"/>
</worksheet>
</file>